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30\share\13.向上委員会関係\2025年度(令和７年度)競技力向上\"/>
    </mc:Choice>
  </mc:AlternateContent>
  <xr:revisionPtr revIDLastSave="0" documentId="13_ncr:1_{198DCD62-6C4A-481B-A3AE-593463AE3916}" xr6:coauthVersionLast="47" xr6:coauthVersionMax="47" xr10:uidLastSave="{00000000-0000-0000-0000-000000000000}"/>
  <workbookProtection workbookAlgorithmName="SHA-512" workbookHashValue="i6JcSS0adQjFvrHVuSRPIzIlBExj3J+Y7sLBUxFgY2smqDqep9GECifB+q7hCLjrc9VeBcPujHIS71EzCfxLbQ==" workbookSaltValue="S/hEabuup2JPIw6z0Daxmw==" workbookSpinCount="100000" lockStructure="1"/>
  <bookViews>
    <workbookView xWindow="-120" yWindow="-120" windowWidth="29040" windowHeight="15720" tabRatio="759" xr2:uid="{00000000-000D-0000-FFFF-FFFF00000000}"/>
  </bookViews>
  <sheets>
    <sheet name="男子ｴﾝﾄﾘｰ" sheetId="4" r:id="rId1"/>
    <sheet name="女子ｴﾝﾄﾘｰ" sheetId="26" r:id="rId2"/>
    <sheet name="総括表 " sheetId="27" r:id="rId3"/>
    <sheet name="男子ベース" sheetId="16" state="hidden" r:id="rId4"/>
    <sheet name="女子ベース" sheetId="15" state="hidden" r:id="rId5"/>
    <sheet name="リスト" sheetId="28" state="hidden" r:id="rId6"/>
  </sheets>
  <definedNames>
    <definedName name="_xlnm._FilterDatabase" localSheetId="1" hidden="1">女子ｴﾝﾄﾘｰ!#REF!</definedName>
    <definedName name="_xlnm._FilterDatabase" localSheetId="0" hidden="1">男子ｴﾝﾄﾘｰ!$B$6:$J$6</definedName>
    <definedName name="fn">女子ベース!$A$2:$E$86</definedName>
    <definedName name="mn">男子ベース!$A$2:$E$86</definedName>
    <definedName name="_xlnm.Print_Area" localSheetId="2">'総括表 '!$A$1:$K$29</definedName>
    <definedName name="合宿">リスト!$A$1:$A$3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" i="26" l="1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7" i="4"/>
  <c r="M7" i="4"/>
  <c r="N7" i="4"/>
  <c r="M8" i="4"/>
  <c r="N8" i="4"/>
  <c r="M9" i="4"/>
  <c r="N9" i="4"/>
  <c r="M10" i="4"/>
  <c r="N10" i="4"/>
  <c r="M11" i="4"/>
  <c r="N11" i="4"/>
  <c r="M12" i="4"/>
  <c r="N12" i="4"/>
  <c r="M13" i="4"/>
  <c r="N13" i="4"/>
  <c r="M14" i="4"/>
  <c r="N14" i="4"/>
  <c r="M15" i="4"/>
  <c r="N15" i="4"/>
  <c r="M16" i="4"/>
  <c r="N16" i="4"/>
  <c r="M17" i="4"/>
  <c r="N17" i="4"/>
  <c r="M18" i="4"/>
  <c r="N18" i="4"/>
  <c r="M19" i="4"/>
  <c r="N19" i="4"/>
  <c r="M20" i="4"/>
  <c r="N20" i="4"/>
  <c r="M21" i="4"/>
  <c r="N21" i="4"/>
  <c r="M22" i="4"/>
  <c r="N22" i="4"/>
  <c r="M23" i="4"/>
  <c r="N23" i="4"/>
  <c r="M24" i="4"/>
  <c r="N24" i="4"/>
  <c r="M25" i="4"/>
  <c r="N25" i="4"/>
  <c r="M26" i="4"/>
  <c r="N26" i="4"/>
  <c r="M27" i="4"/>
  <c r="N27" i="4"/>
  <c r="M28" i="4"/>
  <c r="N28" i="4"/>
  <c r="M29" i="4"/>
  <c r="N29" i="4"/>
  <c r="M30" i="4"/>
  <c r="N30" i="4"/>
  <c r="M31" i="4"/>
  <c r="N31" i="4"/>
  <c r="C7" i="4" l="1"/>
  <c r="C7" i="26" l="1"/>
  <c r="C8" i="26"/>
  <c r="C9" i="26"/>
  <c r="C10" i="26"/>
  <c r="C11" i="26"/>
  <c r="C12" i="26"/>
  <c r="C13" i="26"/>
  <c r="N12" i="26" l="1"/>
  <c r="F19" i="27" l="1"/>
  <c r="F18" i="27"/>
  <c r="C16" i="27"/>
  <c r="C11" i="27"/>
  <c r="F20" i="27" l="1"/>
  <c r="D37" i="15"/>
  <c r="D33" i="15"/>
  <c r="D34" i="15"/>
  <c r="D35" i="15"/>
  <c r="D36" i="15"/>
  <c r="D38" i="15"/>
  <c r="D27" i="16"/>
  <c r="D28" i="16"/>
  <c r="D29" i="16"/>
  <c r="D30" i="16"/>
  <c r="D31" i="16"/>
  <c r="D32" i="16"/>
  <c r="D19" i="27" l="1"/>
  <c r="D18" i="27"/>
  <c r="J18" i="27" s="1"/>
  <c r="D20" i="27" l="1"/>
  <c r="N31" i="26" l="1"/>
  <c r="M31" i="26"/>
  <c r="H31" i="26" s="1"/>
  <c r="C31" i="26"/>
  <c r="N30" i="26"/>
  <c r="M30" i="26"/>
  <c r="H30" i="26" s="1"/>
  <c r="O30" i="26" s="1"/>
  <c r="I30" i="26" s="1"/>
  <c r="C30" i="26"/>
  <c r="N29" i="26"/>
  <c r="M29" i="26"/>
  <c r="C29" i="26"/>
  <c r="N28" i="26"/>
  <c r="M28" i="26"/>
  <c r="H28" i="26" s="1"/>
  <c r="O28" i="26" s="1"/>
  <c r="C28" i="26"/>
  <c r="N27" i="26"/>
  <c r="M27" i="26"/>
  <c r="C27" i="26"/>
  <c r="N26" i="26"/>
  <c r="M26" i="26"/>
  <c r="H26" i="26" s="1"/>
  <c r="O26" i="26" s="1"/>
  <c r="C26" i="26"/>
  <c r="N25" i="26"/>
  <c r="M25" i="26"/>
  <c r="H25" i="26" s="1"/>
  <c r="C25" i="26"/>
  <c r="N24" i="26"/>
  <c r="M24" i="26"/>
  <c r="H24" i="26" s="1"/>
  <c r="O24" i="26" s="1"/>
  <c r="I24" i="26" s="1"/>
  <c r="C24" i="26"/>
  <c r="N23" i="26"/>
  <c r="M23" i="26"/>
  <c r="H23" i="26" s="1"/>
  <c r="C23" i="26"/>
  <c r="N22" i="26"/>
  <c r="M22" i="26"/>
  <c r="H22" i="26" s="1"/>
  <c r="O22" i="26" s="1"/>
  <c r="I22" i="26" s="1"/>
  <c r="C22" i="26"/>
  <c r="N21" i="26"/>
  <c r="M21" i="26"/>
  <c r="C21" i="26"/>
  <c r="N20" i="26"/>
  <c r="M20" i="26"/>
  <c r="H20" i="26" s="1"/>
  <c r="O20" i="26" s="1"/>
  <c r="I20" i="26" s="1"/>
  <c r="C20" i="26"/>
  <c r="N19" i="26"/>
  <c r="M19" i="26"/>
  <c r="C19" i="26"/>
  <c r="N18" i="26"/>
  <c r="M18" i="26"/>
  <c r="C18" i="26"/>
  <c r="N17" i="26"/>
  <c r="M17" i="26"/>
  <c r="C17" i="26"/>
  <c r="N16" i="26"/>
  <c r="M16" i="26"/>
  <c r="C16" i="26"/>
  <c r="N15" i="26"/>
  <c r="M15" i="26"/>
  <c r="C15" i="26"/>
  <c r="N14" i="26"/>
  <c r="M14" i="26"/>
  <c r="C14" i="26"/>
  <c r="N13" i="26"/>
  <c r="M13" i="26"/>
  <c r="H13" i="26" s="1"/>
  <c r="M12" i="26"/>
  <c r="H12" i="26" s="1"/>
  <c r="N11" i="26"/>
  <c r="M11" i="26"/>
  <c r="H11" i="26" s="1"/>
  <c r="N10" i="26"/>
  <c r="M10" i="26"/>
  <c r="H10" i="26" s="1"/>
  <c r="N9" i="26"/>
  <c r="M9" i="26"/>
  <c r="H9" i="26" s="1"/>
  <c r="N8" i="26"/>
  <c r="M8" i="26"/>
  <c r="H8" i="26" s="1"/>
  <c r="N7" i="26"/>
  <c r="M7" i="26"/>
  <c r="H7" i="26" s="1"/>
  <c r="D63" i="15"/>
  <c r="D50" i="16"/>
  <c r="D51" i="16"/>
  <c r="D52" i="16"/>
  <c r="D53" i="16"/>
  <c r="D54" i="16"/>
  <c r="D55" i="16"/>
  <c r="I28" i="26" l="1"/>
  <c r="I26" i="26"/>
  <c r="J19" i="27"/>
  <c r="H16" i="26"/>
  <c r="O16" i="26" s="1"/>
  <c r="I16" i="26" s="1"/>
  <c r="H27" i="26"/>
  <c r="O27" i="26" s="1"/>
  <c r="I27" i="26" s="1"/>
  <c r="H29" i="26"/>
  <c r="O29" i="26" s="1"/>
  <c r="I29" i="26" s="1"/>
  <c r="H21" i="26"/>
  <c r="O21" i="26" s="1"/>
  <c r="I21" i="26" s="1"/>
  <c r="O25" i="26"/>
  <c r="I25" i="26" s="1"/>
  <c r="O12" i="26"/>
  <c r="I12" i="26" s="1"/>
  <c r="H19" i="26"/>
  <c r="O19" i="26" s="1"/>
  <c r="I19" i="26" s="1"/>
  <c r="H15" i="26"/>
  <c r="O15" i="26" s="1"/>
  <c r="I15" i="26" s="1"/>
  <c r="H18" i="26"/>
  <c r="O18" i="26" s="1"/>
  <c r="I18" i="26" s="1"/>
  <c r="H14" i="26"/>
  <c r="O14" i="26" s="1"/>
  <c r="I14" i="26" s="1"/>
  <c r="H17" i="26"/>
  <c r="O17" i="26" s="1"/>
  <c r="I17" i="26" s="1"/>
  <c r="O13" i="26"/>
  <c r="I13" i="26" s="1"/>
  <c r="O31" i="26"/>
  <c r="I31" i="26" s="1"/>
  <c r="O23" i="26"/>
  <c r="I23" i="26" s="1"/>
  <c r="J20" i="27" l="1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8" i="4"/>
  <c r="H22" i="4" l="1"/>
  <c r="O22" i="4" s="1"/>
  <c r="H26" i="4" l="1"/>
  <c r="O26" i="4" s="1"/>
  <c r="H23" i="4"/>
  <c r="O23" i="4" s="1"/>
  <c r="H20" i="4"/>
  <c r="O20" i="4" s="1"/>
  <c r="H30" i="4"/>
  <c r="O30" i="4" s="1"/>
  <c r="H31" i="4"/>
  <c r="O31" i="4" s="1"/>
  <c r="H19" i="4"/>
  <c r="O19" i="4" s="1"/>
  <c r="H25" i="4"/>
  <c r="O25" i="4" s="1"/>
  <c r="H27" i="4"/>
  <c r="O27" i="4" s="1"/>
  <c r="H24" i="4"/>
  <c r="O24" i="4" s="1"/>
  <c r="H28" i="4"/>
  <c r="O28" i="4" s="1"/>
  <c r="H29" i="4"/>
  <c r="O29" i="4" s="1"/>
  <c r="H21" i="4"/>
  <c r="O21" i="4" s="1"/>
  <c r="H16" i="4" l="1"/>
  <c r="O16" i="4" s="1"/>
  <c r="H11" i="4"/>
  <c r="O11" i="4" s="1"/>
  <c r="D4" i="16"/>
  <c r="D5" i="16"/>
  <c r="D6" i="16"/>
  <c r="D7" i="16"/>
  <c r="D8" i="16"/>
  <c r="D9" i="16"/>
  <c r="D10" i="16"/>
  <c r="D11" i="16"/>
  <c r="D12" i="16"/>
  <c r="D13" i="16"/>
  <c r="D14" i="16"/>
  <c r="D15" i="16"/>
  <c r="I29" i="4" s="1"/>
  <c r="P29" i="4" s="1"/>
  <c r="D16" i="16"/>
  <c r="D17" i="16"/>
  <c r="D18" i="16"/>
  <c r="D19" i="16"/>
  <c r="D20" i="16"/>
  <c r="D21" i="16"/>
  <c r="D22" i="16"/>
  <c r="D23" i="16"/>
  <c r="D24" i="16"/>
  <c r="D25" i="16"/>
  <c r="D26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3" i="16"/>
  <c r="D3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H10" i="4" l="1"/>
  <c r="H7" i="4"/>
  <c r="H18" i="4"/>
  <c r="H12" i="4"/>
  <c r="H14" i="4"/>
  <c r="H13" i="4"/>
  <c r="H8" i="4"/>
  <c r="H9" i="4"/>
  <c r="H15" i="4"/>
  <c r="H17" i="4"/>
  <c r="O8" i="26"/>
  <c r="I8" i="26" s="1"/>
  <c r="O7" i="26"/>
  <c r="I7" i="26" s="1"/>
  <c r="P7" i="26" s="1"/>
  <c r="O9" i="26"/>
  <c r="I9" i="26" s="1"/>
  <c r="O10" i="26"/>
  <c r="I10" i="26" s="1"/>
  <c r="O11" i="26"/>
  <c r="I11" i="26" s="1"/>
  <c r="I27" i="4"/>
  <c r="P27" i="4" s="1"/>
  <c r="I25" i="4"/>
  <c r="P25" i="4" s="1"/>
  <c r="I30" i="4"/>
  <c r="P30" i="4" s="1"/>
  <c r="I26" i="4"/>
  <c r="P26" i="4" s="1"/>
  <c r="I31" i="4"/>
  <c r="P31" i="4" s="1"/>
  <c r="I22" i="4"/>
  <c r="P22" i="4" s="1"/>
  <c r="I23" i="4"/>
  <c r="P23" i="4" s="1"/>
  <c r="I20" i="4"/>
  <c r="P20" i="4" s="1"/>
  <c r="I28" i="4"/>
  <c r="P28" i="4" s="1"/>
  <c r="I21" i="4"/>
  <c r="P21" i="4" s="1"/>
  <c r="I19" i="4"/>
  <c r="P19" i="4" s="1"/>
  <c r="I24" i="4"/>
  <c r="P24" i="4" s="1"/>
  <c r="I16" i="4"/>
  <c r="P16" i="4" s="1"/>
  <c r="I11" i="4"/>
  <c r="P11" i="4" s="1"/>
  <c r="O15" i="4" l="1"/>
  <c r="I15" i="4" s="1"/>
  <c r="P15" i="4" s="1"/>
  <c r="O13" i="4"/>
  <c r="I13" i="4" s="1"/>
  <c r="P13" i="4" s="1"/>
  <c r="O12" i="4"/>
  <c r="I12" i="4" s="1"/>
  <c r="P12" i="4" s="1"/>
  <c r="O18" i="4"/>
  <c r="I18" i="4" s="1"/>
  <c r="P18" i="4" s="1"/>
  <c r="O17" i="4"/>
  <c r="I17" i="4" s="1"/>
  <c r="P17" i="4" s="1"/>
  <c r="O8" i="4"/>
  <c r="I8" i="4" s="1"/>
  <c r="P8" i="4" s="1"/>
  <c r="O7" i="4"/>
  <c r="I7" i="4" s="1"/>
  <c r="O9" i="4"/>
  <c r="I9" i="4" s="1"/>
  <c r="P9" i="4" s="1"/>
  <c r="O14" i="4"/>
  <c r="I14" i="4" s="1"/>
  <c r="P14" i="4" s="1"/>
  <c r="O10" i="4"/>
  <c r="I10" i="4" s="1"/>
  <c r="P1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G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入力方法
１：０１．０８　の場合
１０１．０８　　と入力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G7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入力方法
１：０１．０８　の場合
１０１．０８　　と入力</t>
        </r>
      </text>
    </comment>
  </commentList>
</comments>
</file>

<file path=xl/sharedStrings.xml><?xml version="1.0" encoding="utf-8"?>
<sst xmlns="http://schemas.openxmlformats.org/spreadsheetml/2006/main" count="815" uniqueCount="82">
  <si>
    <t>氏名</t>
    <rPh sb="0" eb="2">
      <t>シメイ</t>
    </rPh>
    <phoneticPr fontId="1"/>
  </si>
  <si>
    <t>％</t>
    <phoneticPr fontId="1"/>
  </si>
  <si>
    <t>タイム</t>
    <phoneticPr fontId="1"/>
  </si>
  <si>
    <t>背泳ぎ</t>
    <rPh sb="0" eb="2">
      <t>セオヨ</t>
    </rPh>
    <phoneticPr fontId="1"/>
  </si>
  <si>
    <t>自由形</t>
    <rPh sb="0" eb="3">
      <t>ジユウガタ</t>
    </rPh>
    <phoneticPr fontId="1"/>
  </si>
  <si>
    <t>平泳ぎ</t>
    <rPh sb="0" eb="2">
      <t>ヒラオヨ</t>
    </rPh>
    <phoneticPr fontId="1"/>
  </si>
  <si>
    <t>ｴﾝﾄﾘｰﾀｲﾑ</t>
    <phoneticPr fontId="1"/>
  </si>
  <si>
    <t>ﾅｼｮﾅﾙﾀｲﾑ</t>
    <phoneticPr fontId="1"/>
  </si>
  <si>
    <t>所属</t>
    <rPh sb="0" eb="2">
      <t>ショゾク</t>
    </rPh>
    <phoneticPr fontId="1"/>
  </si>
  <si>
    <t>高3</t>
    <rPh sb="0" eb="1">
      <t>コウ</t>
    </rPh>
    <phoneticPr fontId="1"/>
  </si>
  <si>
    <t>高2</t>
    <rPh sb="0" eb="1">
      <t>コウ</t>
    </rPh>
    <phoneticPr fontId="1"/>
  </si>
  <si>
    <t>高1</t>
    <rPh sb="0" eb="1">
      <t>コウ</t>
    </rPh>
    <phoneticPr fontId="1"/>
  </si>
  <si>
    <t>中3</t>
    <rPh sb="0" eb="1">
      <t>チュウ</t>
    </rPh>
    <phoneticPr fontId="1"/>
  </si>
  <si>
    <t>中2</t>
    <rPh sb="0" eb="1">
      <t>チュウ</t>
    </rPh>
    <phoneticPr fontId="1"/>
  </si>
  <si>
    <t>中1</t>
    <rPh sb="0" eb="1">
      <t>チュウ</t>
    </rPh>
    <phoneticPr fontId="1"/>
  </si>
  <si>
    <t>学年</t>
    <rPh sb="0" eb="2">
      <t>ガクネン</t>
    </rPh>
    <phoneticPr fontId="1"/>
  </si>
  <si>
    <t>種目</t>
    <rPh sb="0" eb="2">
      <t>シュモク</t>
    </rPh>
    <phoneticPr fontId="1"/>
  </si>
  <si>
    <t>50m</t>
    <phoneticPr fontId="1"/>
  </si>
  <si>
    <t>100m</t>
    <phoneticPr fontId="1"/>
  </si>
  <si>
    <t>200m</t>
    <phoneticPr fontId="1"/>
  </si>
  <si>
    <t>400m</t>
    <phoneticPr fontId="1"/>
  </si>
  <si>
    <t>1500m</t>
    <phoneticPr fontId="1"/>
  </si>
  <si>
    <t>100m</t>
    <phoneticPr fontId="1"/>
  </si>
  <si>
    <t>1500m</t>
    <phoneticPr fontId="1"/>
  </si>
  <si>
    <t>200m</t>
    <phoneticPr fontId="1"/>
  </si>
  <si>
    <t>400m</t>
    <phoneticPr fontId="1"/>
  </si>
  <si>
    <t>距離</t>
    <rPh sb="0" eb="2">
      <t>キョリ</t>
    </rPh>
    <phoneticPr fontId="1"/>
  </si>
  <si>
    <t>種目</t>
    <rPh sb="0" eb="2">
      <t>シュモク</t>
    </rPh>
    <phoneticPr fontId="1"/>
  </si>
  <si>
    <t>800m</t>
    <phoneticPr fontId="1"/>
  </si>
  <si>
    <t>距離</t>
    <rPh sb="0" eb="2">
      <t>キョリ</t>
    </rPh>
    <phoneticPr fontId="1"/>
  </si>
  <si>
    <t>学年</t>
    <rPh sb="0" eb="2">
      <t>ガクネン</t>
    </rPh>
    <phoneticPr fontId="1"/>
  </si>
  <si>
    <t>競技会名</t>
    <rPh sb="0" eb="3">
      <t>キョウギカイ</t>
    </rPh>
    <rPh sb="3" eb="4">
      <t>メイ</t>
    </rPh>
    <phoneticPr fontId="1"/>
  </si>
  <si>
    <t>ｴﾝﾄﾘｰ種目</t>
    <rPh sb="5" eb="7">
      <t>シュモク</t>
    </rPh>
    <phoneticPr fontId="1"/>
  </si>
  <si>
    <t>ｴﾝﾄﾘｰ種目</t>
    <rPh sb="5" eb="7">
      <t>シュモク</t>
    </rPh>
    <phoneticPr fontId="1"/>
  </si>
  <si>
    <t>バタフライ</t>
    <phoneticPr fontId="1"/>
  </si>
  <si>
    <t>ｴﾝﾄﾘｰﾀｲﾑ</t>
    <phoneticPr fontId="1"/>
  </si>
  <si>
    <t>ﾅｼｮﾅﾙﾀｲﾑ</t>
    <phoneticPr fontId="1"/>
  </si>
  <si>
    <t>登録団体名（略称）</t>
    <rPh sb="0" eb="2">
      <t>トウロク</t>
    </rPh>
    <rPh sb="2" eb="5">
      <t>ダンタイメイ</t>
    </rPh>
    <rPh sb="6" eb="8">
      <t>リャクショウ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</si>
  <si>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</si>
  <si>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</si>
  <si>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女子</t>
    <rPh sb="0" eb="2">
      <t>ジョシ</t>
    </rPh>
    <phoneticPr fontId="1"/>
  </si>
  <si>
    <t>男子</t>
    <rPh sb="0" eb="2">
      <t>ダンシ</t>
    </rPh>
    <phoneticPr fontId="1"/>
  </si>
  <si>
    <t>人数</t>
    <rPh sb="0" eb="2">
      <t>ニンズウ</t>
    </rPh>
    <phoneticPr fontId="1"/>
  </si>
  <si>
    <t>高校生</t>
    <rPh sb="0" eb="3">
      <t>コウコウセイ</t>
    </rPh>
    <phoneticPr fontId="1"/>
  </si>
  <si>
    <t>中学生</t>
    <rPh sb="0" eb="3">
      <t>チュウガクセイ</t>
    </rPh>
    <phoneticPr fontId="1"/>
  </si>
  <si>
    <t>エントリー集計</t>
    <rPh sb="5" eb="7">
      <t>シュウケイ</t>
    </rPh>
    <phoneticPr fontId="1"/>
  </si>
  <si>
    <t>ＴＥＬ</t>
    <phoneticPr fontId="1"/>
  </si>
  <si>
    <t>エントリー総括表</t>
    <rPh sb="5" eb="7">
      <t>ソウカツ</t>
    </rPh>
    <rPh sb="7" eb="8">
      <t>ヒョウ</t>
    </rPh>
    <phoneticPr fontId="1"/>
  </si>
  <si>
    <t>ｴﾝﾄﾘｰ責任者</t>
    <rPh sb="5" eb="8">
      <t>セキニンシャ</t>
    </rPh>
    <phoneticPr fontId="1"/>
  </si>
  <si>
    <t>エントリー責任者氏名</t>
    <rPh sb="5" eb="8">
      <t>セキニンシャ</t>
    </rPh>
    <rPh sb="8" eb="10">
      <t>シメイ</t>
    </rPh>
    <phoneticPr fontId="1"/>
  </si>
  <si>
    <t>※ｴﾝﾄﾘｰ申込のｱﾄﾞﾚｽと異なる場合のみ記入してください。</t>
    <rPh sb="6" eb="8">
      <t>モウシコミ</t>
    </rPh>
    <rPh sb="15" eb="16">
      <t>コト</t>
    </rPh>
    <rPh sb="18" eb="20">
      <t>バアイ</t>
    </rPh>
    <rPh sb="22" eb="24">
      <t>キニュウ</t>
    </rPh>
    <phoneticPr fontId="1"/>
  </si>
  <si>
    <t>※エントリーシートの記入漏れ及びエントリー種目の内容が確認できない場合は、選考</t>
    <rPh sb="10" eb="12">
      <t>キニュウ</t>
    </rPh>
    <rPh sb="12" eb="13">
      <t>モ</t>
    </rPh>
    <rPh sb="14" eb="15">
      <t>オヨ</t>
    </rPh>
    <rPh sb="21" eb="23">
      <t>シュモク</t>
    </rPh>
    <rPh sb="24" eb="26">
      <t>ナイヨウ</t>
    </rPh>
    <rPh sb="27" eb="29">
      <t>カクニン</t>
    </rPh>
    <rPh sb="33" eb="35">
      <t>バアイ</t>
    </rPh>
    <rPh sb="37" eb="39">
      <t>センコウ</t>
    </rPh>
    <phoneticPr fontId="1"/>
  </si>
  <si>
    <t>　対象外となります。エントリー申込前に再度ご確認ください。</t>
    <rPh sb="1" eb="4">
      <t>タイショウガイ</t>
    </rPh>
    <rPh sb="15" eb="17">
      <t>モウシコミ</t>
    </rPh>
    <rPh sb="17" eb="18">
      <t>マエ</t>
    </rPh>
    <rPh sb="19" eb="21">
      <t>サイド</t>
    </rPh>
    <rPh sb="22" eb="24">
      <t>カクニン</t>
    </rPh>
    <phoneticPr fontId="1"/>
  </si>
  <si>
    <t>団体名(略称)</t>
    <rPh sb="0" eb="3">
      <t>ダンタイメイ</t>
    </rPh>
    <rPh sb="4" eb="6">
      <t>リャクショウ</t>
    </rPh>
    <phoneticPr fontId="1"/>
  </si>
  <si>
    <t>決定通知送信先
メールアドレス
(携帯メール不可)</t>
    <rPh sb="0" eb="2">
      <t>ケッテイ</t>
    </rPh>
    <rPh sb="2" eb="4">
      <t>ツウチ</t>
    </rPh>
    <rPh sb="4" eb="6">
      <t>ソウシン</t>
    </rPh>
    <rPh sb="6" eb="7">
      <t>サキ</t>
    </rPh>
    <rPh sb="17" eb="19">
      <t>ケイタイ</t>
    </rPh>
    <rPh sb="22" eb="24">
      <t>フカ</t>
    </rPh>
    <phoneticPr fontId="1"/>
  </si>
  <si>
    <t>備考</t>
    <rPh sb="0" eb="2">
      <t>ビコウ</t>
    </rPh>
    <phoneticPr fontId="1"/>
  </si>
  <si>
    <t>の欄に必要事項を入力してください</t>
    <rPh sb="1" eb="2">
      <t>ラン</t>
    </rPh>
    <rPh sb="3" eb="5">
      <t>ヒツヨウ</t>
    </rPh>
    <rPh sb="5" eb="7">
      <t>ジコウ</t>
    </rPh>
    <rPh sb="8" eb="10">
      <t>ニュウリョク</t>
    </rPh>
    <phoneticPr fontId="1"/>
  </si>
  <si>
    <t>の欄に必要事項を入力してください。</t>
    <rPh sb="1" eb="2">
      <t>ラン</t>
    </rPh>
    <rPh sb="3" eb="5">
      <t>ヒツヨウ</t>
    </rPh>
    <rPh sb="5" eb="7">
      <t>ジコウ</t>
    </rPh>
    <rPh sb="8" eb="10">
      <t>ニュウリョク</t>
    </rPh>
    <phoneticPr fontId="1"/>
  </si>
  <si>
    <t>800m</t>
    <phoneticPr fontId="1"/>
  </si>
  <si>
    <t>1500m</t>
    <phoneticPr fontId="1"/>
  </si>
  <si>
    <r>
      <t>※ｴﾝﾄﾘｰ</t>
    </r>
    <r>
      <rPr>
        <sz val="11"/>
        <color indexed="8"/>
        <rFont val="ＭＳ ゴシック"/>
        <family val="3"/>
        <charset val="128"/>
      </rPr>
      <t>締切日以降の追加は受付できません。</t>
    </r>
    <rPh sb="6" eb="8">
      <t>シメキリ</t>
    </rPh>
    <rPh sb="8" eb="9">
      <t>ニチ</t>
    </rPh>
    <rPh sb="9" eb="11">
      <t>イコウ</t>
    </rPh>
    <rPh sb="12" eb="14">
      <t>ツイカ</t>
    </rPh>
    <rPh sb="15" eb="17">
      <t>ウケツケ</t>
    </rPh>
    <phoneticPr fontId="1"/>
  </si>
  <si>
    <t>道指定強化</t>
    <rPh sb="0" eb="1">
      <t>ドウ</t>
    </rPh>
    <rPh sb="1" eb="3">
      <t>シテイ</t>
    </rPh>
    <rPh sb="3" eb="5">
      <t>キョウカ</t>
    </rPh>
    <phoneticPr fontId="1"/>
  </si>
  <si>
    <t>距離　男</t>
    <rPh sb="0" eb="2">
      <t>キョリ</t>
    </rPh>
    <rPh sb="3" eb="4">
      <t>オトコ</t>
    </rPh>
    <phoneticPr fontId="1"/>
  </si>
  <si>
    <t>距離　女</t>
    <rPh sb="0" eb="2">
      <t>キョリ</t>
    </rPh>
    <rPh sb="3" eb="4">
      <t>オンナ</t>
    </rPh>
    <phoneticPr fontId="1"/>
  </si>
  <si>
    <t>エントリーシート（女子選手用）　</t>
    <rPh sb="9" eb="11">
      <t>ジョシ</t>
    </rPh>
    <phoneticPr fontId="1"/>
  </si>
  <si>
    <t>エントリーシート（男子選手用）　</t>
    <phoneticPr fontId="1"/>
  </si>
  <si>
    <t>高3</t>
    <rPh sb="0" eb="1">
      <t>コウ</t>
    </rPh>
    <phoneticPr fontId="1"/>
  </si>
  <si>
    <t>背泳ぎ</t>
    <rPh sb="0" eb="2">
      <t>セオヨ</t>
    </rPh>
    <phoneticPr fontId="1"/>
  </si>
  <si>
    <t>平泳ぎ</t>
    <rPh sb="0" eb="2">
      <t>ヒラオヨ</t>
    </rPh>
    <phoneticPr fontId="1"/>
  </si>
  <si>
    <t>バタフライ</t>
    <phoneticPr fontId="1"/>
  </si>
  <si>
    <t>個人メドレー</t>
    <rPh sb="0" eb="2">
      <t>コジン</t>
    </rPh>
    <phoneticPr fontId="1"/>
  </si>
  <si>
    <t>開催年度</t>
    <rPh sb="0" eb="2">
      <t>カイサイ</t>
    </rPh>
    <rPh sb="2" eb="4">
      <t>ネンド</t>
    </rPh>
    <phoneticPr fontId="1"/>
  </si>
  <si>
    <t>※ｴﾝﾄﾘｰ締切日および決定通知については要項をご確認ください。</t>
    <rPh sb="6" eb="8">
      <t>シメキ</t>
    </rPh>
    <rPh sb="8" eb="9">
      <t>ニチ</t>
    </rPh>
    <rPh sb="12" eb="14">
      <t>ケッテイ</t>
    </rPh>
    <rPh sb="14" eb="16">
      <t>ツウチ</t>
    </rPh>
    <rPh sb="21" eb="23">
      <t>ヨウコウ</t>
    </rPh>
    <rPh sb="25" eb="27">
      <t>カクニン</t>
    </rPh>
    <phoneticPr fontId="1"/>
  </si>
  <si>
    <t>2024年度　北海道水泳連盟指定強化標準（男子）</t>
    <rPh sb="4" eb="6">
      <t>ネンド</t>
    </rPh>
    <rPh sb="7" eb="10">
      <t>ホッカイドウ</t>
    </rPh>
    <rPh sb="10" eb="14">
      <t>スイエイレンメイ</t>
    </rPh>
    <rPh sb="14" eb="16">
      <t>シテイ</t>
    </rPh>
    <rPh sb="16" eb="18">
      <t>キョウカ</t>
    </rPh>
    <rPh sb="18" eb="20">
      <t>ヒョウジュン</t>
    </rPh>
    <rPh sb="21" eb="23">
      <t>ダンシ</t>
    </rPh>
    <phoneticPr fontId="1"/>
  </si>
  <si>
    <t>備考</t>
    <rPh sb="0" eb="2">
      <t>ビコウ</t>
    </rPh>
    <phoneticPr fontId="1"/>
  </si>
  <si>
    <t>2024年度　北海道水泳連盟指定強化標準（女子）</t>
    <rPh sb="4" eb="6">
      <t>ネンド</t>
    </rPh>
    <rPh sb="7" eb="10">
      <t>ホッカイドウ</t>
    </rPh>
    <rPh sb="10" eb="14">
      <t>スイエイレンメイ</t>
    </rPh>
    <rPh sb="14" eb="16">
      <t>シテイ</t>
    </rPh>
    <rPh sb="16" eb="18">
      <t>キョウカ</t>
    </rPh>
    <rPh sb="18" eb="20">
      <t>ヒョウジュン</t>
    </rPh>
    <rPh sb="21" eb="23">
      <t>ジョシ</t>
    </rPh>
    <phoneticPr fontId="1"/>
  </si>
  <si>
    <t>道指定</t>
    <rPh sb="0" eb="1">
      <t>ドウ</t>
    </rPh>
    <rPh sb="1" eb="3">
      <t>シテイ</t>
    </rPh>
    <phoneticPr fontId="1"/>
  </si>
  <si>
    <t>2025年度　北海道ジュニア強化合宿</t>
    <rPh sb="4" eb="6">
      <t>ネンド</t>
    </rPh>
    <rPh sb="7" eb="10">
      <t>ホッカイドウ</t>
    </rPh>
    <rPh sb="14" eb="16">
      <t>キョウカ</t>
    </rPh>
    <rPh sb="16" eb="18">
      <t>ガッシュク</t>
    </rPh>
    <phoneticPr fontId="1"/>
  </si>
  <si>
    <t>2025年度　北海道ジュニア強化合宿</t>
    <phoneticPr fontId="1"/>
  </si>
  <si>
    <t>長/短</t>
    <rPh sb="0" eb="1">
      <t>チョウ</t>
    </rPh>
    <rPh sb="2" eb="3">
      <t>タン</t>
    </rPh>
    <phoneticPr fontId="1"/>
  </si>
  <si>
    <t>長水路</t>
    <rPh sb="0" eb="3">
      <t>チョウスイロ</t>
    </rPh>
    <phoneticPr fontId="1"/>
  </si>
  <si>
    <t>短水路</t>
    <rPh sb="0" eb="3">
      <t>タンスイロ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</si>
</sst>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100]0.00;0&quot;:&quot;00.00"/>
    <numFmt numFmtId="180" formatCode="[m]\.ss.00"/>
    <numFmt numFmtId="181" formatCode="ss.00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24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129">
    <xf numFmtId="0" fontId="0" fillId="0" borderId="0" xfId="0"/>
    <xf numFmtId="0" fontId="4" fillId="0" borderId="0" xfId="0" applyFont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vertical="center" shrinkToFit="1"/>
      <protection locked="0" hidden="1"/>
    </xf>
    <xf numFmtId="0" fontId="4" fillId="0" borderId="1" xfId="0" applyFont="1" applyBorder="1" applyAlignment="1" applyProtection="1">
      <alignment horizontal="center" vertical="center" shrinkToFit="1"/>
      <protection hidden="1"/>
    </xf>
    <xf numFmtId="0" fontId="4" fillId="2" borderId="1" xfId="0" applyFont="1" applyFill="1" applyBorder="1" applyAlignment="1" applyProtection="1">
      <alignment horizontal="center" vertical="center"/>
      <protection locked="0" hidden="1"/>
    </xf>
    <xf numFmtId="0" fontId="4" fillId="2" borderId="1" xfId="0" applyFont="1" applyFill="1" applyBorder="1" applyAlignment="1" applyProtection="1">
      <alignment horizontal="right" vertical="center"/>
      <protection locked="0" hidden="1"/>
    </xf>
    <xf numFmtId="176" fontId="4" fillId="2" borderId="1" xfId="0" applyNumberFormat="1" applyFont="1" applyFill="1" applyBorder="1" applyAlignment="1" applyProtection="1">
      <alignment vertical="center"/>
      <protection locked="0" hidden="1"/>
    </xf>
    <xf numFmtId="176" fontId="4" fillId="0" borderId="1" xfId="0" applyNumberFormat="1" applyFont="1" applyBorder="1" applyAlignment="1" applyProtection="1">
      <alignment vertical="center"/>
      <protection hidden="1"/>
    </xf>
    <xf numFmtId="10" fontId="4" fillId="0" borderId="1" xfId="8" applyNumberFormat="1" applyFont="1" applyBorder="1" applyProtection="1">
      <alignment vertical="center"/>
      <protection hidden="1"/>
    </xf>
    <xf numFmtId="0" fontId="4" fillId="2" borderId="1" xfId="0" applyFont="1" applyFill="1" applyBorder="1" applyAlignment="1" applyProtection="1">
      <alignment horizontal="left" vertical="center" shrinkToFit="1"/>
      <protection locked="0" hidden="1"/>
    </xf>
    <xf numFmtId="0" fontId="10" fillId="0" borderId="4" xfId="4" applyFont="1" applyBorder="1" applyAlignment="1" applyProtection="1">
      <alignment horizontal="right" vertical="center"/>
      <protection hidden="1"/>
    </xf>
    <xf numFmtId="0" fontId="10" fillId="0" borderId="7" xfId="4" applyFont="1" applyBorder="1" applyAlignment="1" applyProtection="1">
      <alignment horizontal="right" vertical="center"/>
      <protection hidden="1"/>
    </xf>
    <xf numFmtId="0" fontId="4" fillId="3" borderId="1" xfId="0" applyFont="1" applyFill="1" applyBorder="1" applyAlignment="1" applyProtection="1">
      <alignment vertical="center" shrinkToFit="1"/>
      <protection locked="0" hidden="1"/>
    </xf>
    <xf numFmtId="0" fontId="4" fillId="3" borderId="1" xfId="0" applyFont="1" applyFill="1" applyBorder="1" applyAlignment="1" applyProtection="1">
      <alignment horizontal="center" vertical="center"/>
      <protection locked="0" hidden="1"/>
    </xf>
    <xf numFmtId="0" fontId="4" fillId="3" borderId="1" xfId="0" applyFont="1" applyFill="1" applyBorder="1" applyAlignment="1" applyProtection="1">
      <alignment horizontal="right" vertical="center"/>
      <protection locked="0" hidden="1"/>
    </xf>
    <xf numFmtId="176" fontId="4" fillId="3" borderId="1" xfId="0" applyNumberFormat="1" applyFont="1" applyFill="1" applyBorder="1" applyAlignment="1" applyProtection="1">
      <alignment vertical="center"/>
      <protection locked="0" hidden="1"/>
    </xf>
    <xf numFmtId="0" fontId="4" fillId="3" borderId="1" xfId="0" applyFont="1" applyFill="1" applyBorder="1" applyAlignment="1" applyProtection="1">
      <alignment horizontal="left" vertical="center" shrinkToFit="1"/>
      <protection locked="0" hidden="1"/>
    </xf>
    <xf numFmtId="0" fontId="15" fillId="4" borderId="8" xfId="4" applyFont="1" applyFill="1" applyBorder="1" applyProtection="1">
      <alignment vertical="center"/>
      <protection locked="0" hidden="1"/>
    </xf>
    <xf numFmtId="0" fontId="15" fillId="4" borderId="12" xfId="4" applyFont="1" applyFill="1" applyBorder="1" applyProtection="1">
      <alignment vertical="center"/>
      <protection locked="0" hidden="1"/>
    </xf>
    <xf numFmtId="0" fontId="15" fillId="4" borderId="9" xfId="4" applyFont="1" applyFill="1" applyBorder="1" applyProtection="1">
      <alignment vertical="center"/>
      <protection locked="0" hidden="1"/>
    </xf>
    <xf numFmtId="0" fontId="15" fillId="4" borderId="13" xfId="4" applyFont="1" applyFill="1" applyBorder="1" applyProtection="1">
      <alignment vertical="center"/>
      <protection locked="0" hidden="1"/>
    </xf>
    <xf numFmtId="0" fontId="15" fillId="4" borderId="0" xfId="4" applyFont="1" applyFill="1" applyProtection="1">
      <alignment vertical="center"/>
      <protection locked="0" hidden="1"/>
    </xf>
    <xf numFmtId="0" fontId="15" fillId="4" borderId="14" xfId="4" applyFont="1" applyFill="1" applyBorder="1" applyProtection="1">
      <alignment vertical="center"/>
      <protection locked="0" hidden="1"/>
    </xf>
    <xf numFmtId="0" fontId="8" fillId="0" borderId="8" xfId="4" applyFont="1" applyBorder="1" applyProtection="1">
      <alignment vertical="center"/>
      <protection locked="0" hidden="1"/>
    </xf>
    <xf numFmtId="0" fontId="8" fillId="0" borderId="12" xfId="4" applyFont="1" applyBorder="1" applyProtection="1">
      <alignment vertical="center"/>
      <protection locked="0" hidden="1"/>
    </xf>
    <xf numFmtId="0" fontId="8" fillId="0" borderId="9" xfId="4" applyFont="1" applyBorder="1" applyProtection="1">
      <alignment vertical="center"/>
      <protection locked="0" hidden="1"/>
    </xf>
    <xf numFmtId="0" fontId="8" fillId="0" borderId="13" xfId="4" applyFont="1" applyBorder="1" applyProtection="1">
      <alignment vertical="center"/>
      <protection locked="0" hidden="1"/>
    </xf>
    <xf numFmtId="0" fontId="8" fillId="0" borderId="0" xfId="4" applyFont="1" applyProtection="1">
      <alignment vertical="center"/>
      <protection locked="0" hidden="1"/>
    </xf>
    <xf numFmtId="0" fontId="8" fillId="0" borderId="14" xfId="4" applyFont="1" applyBorder="1" applyProtection="1">
      <alignment vertical="center"/>
      <protection locked="0" hidden="1"/>
    </xf>
    <xf numFmtId="0" fontId="8" fillId="0" borderId="10" xfId="4" applyFont="1" applyBorder="1" applyProtection="1">
      <alignment vertical="center"/>
      <protection locked="0" hidden="1"/>
    </xf>
    <xf numFmtId="0" fontId="8" fillId="0" borderId="6" xfId="4" applyFont="1" applyBorder="1" applyProtection="1">
      <alignment vertical="center"/>
      <protection locked="0" hidden="1"/>
    </xf>
    <xf numFmtId="0" fontId="8" fillId="0" borderId="11" xfId="4" applyFont="1" applyBorder="1" applyProtection="1">
      <alignment vertical="center"/>
      <protection locked="0" hidden="1"/>
    </xf>
    <xf numFmtId="0" fontId="8" fillId="0" borderId="0" xfId="4" applyFont="1" applyProtection="1">
      <alignment vertical="center"/>
      <protection hidden="1"/>
    </xf>
    <xf numFmtId="0" fontId="8" fillId="0" borderId="1" xfId="4" applyFont="1" applyBorder="1" applyProtection="1">
      <alignment vertical="center"/>
      <protection hidden="1"/>
    </xf>
    <xf numFmtId="0" fontId="8" fillId="0" borderId="7" xfId="4" applyFont="1" applyBorder="1" applyAlignment="1" applyProtection="1">
      <alignment horizontal="center" vertical="center"/>
      <protection hidden="1"/>
    </xf>
    <xf numFmtId="0" fontId="8" fillId="0" borderId="1" xfId="4" applyFont="1" applyBorder="1" applyAlignment="1" applyProtection="1">
      <alignment horizontal="center" vertical="center"/>
      <protection hidden="1"/>
    </xf>
    <xf numFmtId="0" fontId="8" fillId="0" borderId="5" xfId="4" applyFont="1" applyBorder="1" applyAlignment="1" applyProtection="1">
      <alignment horizontal="center" vertical="center"/>
      <protection hidden="1"/>
    </xf>
    <xf numFmtId="0" fontId="13" fillId="0" borderId="0" xfId="4" applyFo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176" fontId="4" fillId="0" borderId="0" xfId="0" applyNumberFormat="1" applyFont="1" applyAlignment="1" applyProtection="1">
      <alignment vertical="center"/>
      <protection locked="0" hidden="1"/>
    </xf>
    <xf numFmtId="10" fontId="4" fillId="0" borderId="0" xfId="8" applyNumberFormat="1" applyFont="1" applyProtection="1">
      <alignment vertical="center"/>
      <protection locked="0" hidden="1"/>
    </xf>
    <xf numFmtId="0" fontId="4" fillId="0" borderId="0" xfId="0" applyFont="1" applyAlignment="1" applyProtection="1">
      <alignment horizontal="center" vertical="center"/>
      <protection locked="0" hidden="1"/>
    </xf>
    <xf numFmtId="0" fontId="4" fillId="0" borderId="1" xfId="0" applyFont="1" applyBorder="1" applyAlignment="1" applyProtection="1">
      <alignment vertical="center"/>
      <protection locked="0" hidden="1"/>
    </xf>
    <xf numFmtId="0" fontId="4" fillId="0" borderId="0" xfId="0" applyFont="1" applyProtection="1">
      <protection locked="0" hidden="1"/>
    </xf>
    <xf numFmtId="0" fontId="4" fillId="0" borderId="0" xfId="0" applyFont="1" applyAlignment="1" applyProtection="1">
      <alignment horizontal="center"/>
      <protection locked="0" hidden="1"/>
    </xf>
    <xf numFmtId="176" fontId="4" fillId="0" borderId="0" xfId="0" applyNumberFormat="1" applyFont="1" applyProtection="1">
      <protection locked="0" hidden="1"/>
    </xf>
    <xf numFmtId="10" fontId="4" fillId="0" borderId="0" xfId="8" applyNumberFormat="1" applyFont="1" applyAlignment="1" applyProtection="1">
      <protection locked="0" hidden="1"/>
    </xf>
    <xf numFmtId="0" fontId="14" fillId="0" borderId="0" xfId="4" applyFont="1" applyProtection="1">
      <alignment vertical="center"/>
      <protection locked="0" hidden="1"/>
    </xf>
    <xf numFmtId="0" fontId="13" fillId="0" borderId="0" xfId="4" applyFont="1" applyAlignment="1" applyProtection="1">
      <alignment horizontal="center" vertical="center"/>
      <protection locked="0" hidden="1"/>
    </xf>
    <xf numFmtId="0" fontId="8" fillId="4" borderId="1" xfId="4" applyFont="1" applyFill="1" applyBorder="1" applyProtection="1">
      <alignment vertical="center"/>
      <protection locked="0" hidden="1"/>
    </xf>
    <xf numFmtId="0" fontId="4" fillId="0" borderId="1" xfId="0" applyFont="1" applyBorder="1" applyAlignment="1" applyProtection="1">
      <alignment horizontal="center" vertical="center"/>
      <protection locked="0" hidden="1"/>
    </xf>
    <xf numFmtId="176" fontId="4" fillId="0" borderId="1" xfId="0" applyNumberFormat="1" applyFont="1" applyBorder="1" applyAlignment="1" applyProtection="1">
      <alignment horizontal="center" vertical="center"/>
      <protection locked="0" hidden="1"/>
    </xf>
    <xf numFmtId="10" fontId="4" fillId="0" borderId="1" xfId="8" applyNumberFormat="1" applyFont="1" applyBorder="1" applyAlignment="1" applyProtection="1">
      <alignment horizontal="center" vertical="center"/>
      <protection locked="0" hidden="1"/>
    </xf>
    <xf numFmtId="2" fontId="5" fillId="0" borderId="1" xfId="0" applyNumberFormat="1" applyFont="1" applyBorder="1" applyAlignment="1" applyProtection="1">
      <alignment vertical="center"/>
      <protection locked="0" hidden="1"/>
    </xf>
    <xf numFmtId="0" fontId="4" fillId="2" borderId="1" xfId="0" applyFont="1" applyFill="1" applyBorder="1" applyAlignment="1" applyProtection="1">
      <alignment vertical="center"/>
      <protection locked="0" hidden="1"/>
    </xf>
    <xf numFmtId="0" fontId="4" fillId="0" borderId="0" xfId="8" applyNumberFormat="1" applyFont="1" applyAlignment="1" applyProtection="1">
      <alignment horizontal="center" vertical="center"/>
      <protection locked="0" hidden="1"/>
    </xf>
    <xf numFmtId="0" fontId="4" fillId="0" borderId="4" xfId="0" applyFont="1" applyBorder="1" applyAlignment="1" applyProtection="1">
      <alignment horizontal="center" vertical="center"/>
      <protection locked="0" hidden="1"/>
    </xf>
    <xf numFmtId="0" fontId="4" fillId="2" borderId="1" xfId="8" applyNumberFormat="1" applyFont="1" applyFill="1" applyBorder="1" applyAlignment="1" applyProtection="1">
      <alignment horizontal="center" vertical="center" shrinkToFit="1"/>
      <protection locked="0" hidden="1"/>
    </xf>
    <xf numFmtId="0" fontId="4" fillId="3" borderId="1" xfId="0" applyFont="1" applyFill="1" applyBorder="1" applyAlignment="1" applyProtection="1">
      <alignment vertical="center"/>
      <protection locked="0" hidden="1"/>
    </xf>
    <xf numFmtId="0" fontId="18" fillId="0" borderId="0" xfId="0" applyFont="1" applyProtection="1">
      <protection locked="0" hidden="1"/>
    </xf>
    <xf numFmtId="0" fontId="4" fillId="3" borderId="1" xfId="8" applyNumberFormat="1" applyFont="1" applyFill="1" applyBorder="1" applyAlignment="1" applyProtection="1">
      <alignment horizontal="center" vertical="center" shrinkToFit="1"/>
      <protection locked="0" hidden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76" fontId="4" fillId="0" borderId="0" xfId="0" applyNumberFormat="1" applyFont="1"/>
    <xf numFmtId="0" fontId="4" fillId="0" borderId="0" xfId="0" applyFont="1"/>
    <xf numFmtId="0" fontId="4" fillId="5" borderId="1" xfId="0" applyFont="1" applyFill="1" applyBorder="1" applyAlignment="1">
      <alignment horizontal="center"/>
    </xf>
    <xf numFmtId="176" fontId="4" fillId="5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76" fontId="4" fillId="0" borderId="3" xfId="0" applyNumberFormat="1" applyFont="1" applyBorder="1" applyAlignment="1">
      <alignment vertical="center"/>
    </xf>
    <xf numFmtId="176" fontId="4" fillId="0" borderId="1" xfId="0" applyNumberFormat="1" applyFont="1" applyBorder="1"/>
    <xf numFmtId="176" fontId="4" fillId="0" borderId="1" xfId="0" applyNumberFormat="1" applyFont="1" applyBorder="1" applyAlignment="1">
      <alignment vertical="center"/>
    </xf>
    <xf numFmtId="176" fontId="4" fillId="0" borderId="2" xfId="0" applyNumberFormat="1" applyFont="1" applyBorder="1"/>
    <xf numFmtId="0" fontId="4" fillId="3" borderId="1" xfId="0" applyFont="1" applyFill="1" applyBorder="1" applyAlignment="1">
      <alignment horizontal="center"/>
    </xf>
    <xf numFmtId="176" fontId="4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center" shrinkToFit="1"/>
      <protection locked="0" hidden="1"/>
    </xf>
    <xf numFmtId="0" fontId="4" fillId="3" borderId="1" xfId="0" applyFont="1" applyFill="1" applyBorder="1" applyAlignment="1" applyProtection="1">
      <alignment horizontal="center" vertical="center" shrinkToFit="1"/>
      <protection locked="0" hidden="1"/>
    </xf>
    <xf numFmtId="0" fontId="17" fillId="0" borderId="0" xfId="0" applyFont="1" applyAlignment="1" applyProtection="1">
      <alignment horizontal="center" vertical="center" shrinkToFit="1"/>
      <protection locked="0" hidden="1"/>
    </xf>
    <xf numFmtId="0" fontId="4" fillId="2" borderId="1" xfId="0" applyFont="1" applyFill="1" applyBorder="1" applyAlignment="1" applyProtection="1">
      <alignment horizontal="center" vertical="center" shrinkToFit="1"/>
      <protection locked="0" hidden="1"/>
    </xf>
    <xf numFmtId="0" fontId="4" fillId="0" borderId="4" xfId="0" applyFont="1" applyBorder="1" applyAlignment="1" applyProtection="1">
      <alignment horizontal="center" vertical="center"/>
      <protection locked="0" hidden="1"/>
    </xf>
    <xf numFmtId="0" fontId="4" fillId="0" borderId="5" xfId="0" applyFont="1" applyBorder="1" applyAlignment="1" applyProtection="1">
      <alignment horizontal="center" vertical="center"/>
      <protection locked="0" hidden="1"/>
    </xf>
    <xf numFmtId="0" fontId="17" fillId="0" borderId="0" xfId="0" applyFont="1" applyAlignment="1" applyProtection="1">
      <alignment horizontal="left" vertical="center"/>
      <protection locked="0" hidden="1"/>
    </xf>
    <xf numFmtId="0" fontId="17" fillId="0" borderId="14" xfId="0" applyFont="1" applyBorder="1" applyAlignment="1" applyProtection="1">
      <alignment horizontal="left" vertical="center"/>
      <protection locked="0" hidden="1"/>
    </xf>
    <xf numFmtId="0" fontId="4" fillId="3" borderId="1" xfId="0" applyFont="1" applyFill="1" applyBorder="1" applyAlignment="1" applyProtection="1">
      <alignment horizontal="center" vertical="center" shrinkToFit="1"/>
      <protection locked="0" hidden="1"/>
    </xf>
    <xf numFmtId="0" fontId="8" fillId="0" borderId="1" xfId="4" applyFont="1" applyBorder="1" applyAlignment="1" applyProtection="1">
      <alignment horizontal="center" vertical="center" wrapText="1"/>
      <protection hidden="1"/>
    </xf>
    <xf numFmtId="0" fontId="8" fillId="0" borderId="1" xfId="4" applyFont="1" applyBorder="1" applyAlignment="1" applyProtection="1">
      <alignment horizontal="center" vertical="center"/>
      <protection hidden="1"/>
    </xf>
    <xf numFmtId="0" fontId="12" fillId="0" borderId="1" xfId="4" applyFont="1" applyBorder="1" applyAlignment="1" applyProtection="1">
      <alignment horizontal="center" vertical="center"/>
      <protection hidden="1"/>
    </xf>
    <xf numFmtId="0" fontId="16" fillId="4" borderId="10" xfId="4" applyFont="1" applyFill="1" applyBorder="1" applyAlignment="1" applyProtection="1">
      <alignment horizontal="left" vertical="center"/>
      <protection locked="0" hidden="1"/>
    </xf>
    <xf numFmtId="0" fontId="16" fillId="4" borderId="6" xfId="4" applyFont="1" applyFill="1" applyBorder="1" applyAlignment="1" applyProtection="1">
      <alignment horizontal="left" vertical="center"/>
      <protection locked="0" hidden="1"/>
    </xf>
    <xf numFmtId="0" fontId="16" fillId="4" borderId="11" xfId="4" applyFont="1" applyFill="1" applyBorder="1" applyAlignment="1" applyProtection="1">
      <alignment horizontal="left" vertical="center"/>
      <protection locked="0" hidden="1"/>
    </xf>
    <xf numFmtId="0" fontId="8" fillId="0" borderId="8" xfId="4" applyFont="1" applyBorder="1" applyAlignment="1" applyProtection="1">
      <alignment horizontal="center" vertical="center" wrapText="1"/>
      <protection hidden="1"/>
    </xf>
    <xf numFmtId="0" fontId="8" fillId="0" borderId="9" xfId="4" applyFont="1" applyBorder="1" applyAlignment="1" applyProtection="1">
      <alignment horizontal="center" vertical="center" wrapText="1"/>
      <protection hidden="1"/>
    </xf>
    <xf numFmtId="0" fontId="8" fillId="0" borderId="13" xfId="4" applyFont="1" applyBorder="1" applyAlignment="1" applyProtection="1">
      <alignment horizontal="center" vertical="center" wrapText="1"/>
      <protection hidden="1"/>
    </xf>
    <xf numFmtId="0" fontId="8" fillId="0" borderId="14" xfId="4" applyFont="1" applyBorder="1" applyAlignment="1" applyProtection="1">
      <alignment horizontal="center" vertical="center" wrapText="1"/>
      <protection hidden="1"/>
    </xf>
    <xf numFmtId="0" fontId="8" fillId="0" borderId="10" xfId="4" applyFont="1" applyBorder="1" applyAlignment="1" applyProtection="1">
      <alignment horizontal="center" vertical="center" wrapText="1"/>
      <protection hidden="1"/>
    </xf>
    <xf numFmtId="0" fontId="8" fillId="0" borderId="11" xfId="4" applyFont="1" applyBorder="1" applyAlignment="1" applyProtection="1">
      <alignment horizontal="center" vertical="center" wrapText="1"/>
      <protection hidden="1"/>
    </xf>
    <xf numFmtId="0" fontId="13" fillId="0" borderId="0" xfId="4" applyFont="1" applyAlignment="1" applyProtection="1">
      <alignment horizontal="center" vertical="center"/>
      <protection hidden="1"/>
    </xf>
    <xf numFmtId="0" fontId="8" fillId="0" borderId="4" xfId="4" applyFont="1" applyBorder="1" applyAlignment="1" applyProtection="1">
      <alignment horizontal="center" vertical="center"/>
      <protection hidden="1"/>
    </xf>
    <xf numFmtId="0" fontId="8" fillId="0" borderId="5" xfId="4" applyFont="1" applyBorder="1" applyAlignment="1" applyProtection="1">
      <alignment horizontal="center" vertical="center"/>
      <protection hidden="1"/>
    </xf>
    <xf numFmtId="0" fontId="12" fillId="0" borderId="4" xfId="4" applyFont="1" applyBorder="1" applyAlignment="1" applyProtection="1">
      <alignment horizontal="center" vertical="center"/>
      <protection hidden="1"/>
    </xf>
    <xf numFmtId="0" fontId="12" fillId="0" borderId="7" xfId="4" applyFont="1" applyBorder="1" applyAlignment="1" applyProtection="1">
      <alignment horizontal="center" vertical="center"/>
      <protection hidden="1"/>
    </xf>
    <xf numFmtId="0" fontId="12" fillId="0" borderId="5" xfId="4" applyFont="1" applyBorder="1" applyAlignment="1" applyProtection="1">
      <alignment horizontal="center" vertical="center"/>
      <protection hidden="1"/>
    </xf>
    <xf numFmtId="49" fontId="11" fillId="4" borderId="4" xfId="4" applyNumberFormat="1" applyFont="1" applyFill="1" applyBorder="1" applyAlignment="1" applyProtection="1">
      <alignment horizontal="center" vertical="center"/>
      <protection locked="0" hidden="1"/>
    </xf>
    <xf numFmtId="49" fontId="11" fillId="4" borderId="7" xfId="4" applyNumberFormat="1" applyFont="1" applyFill="1" applyBorder="1" applyAlignment="1" applyProtection="1">
      <alignment horizontal="center" vertical="center"/>
      <protection locked="0" hidden="1"/>
    </xf>
    <xf numFmtId="49" fontId="11" fillId="4" borderId="5" xfId="4" applyNumberFormat="1" applyFont="1" applyFill="1" applyBorder="1" applyAlignment="1" applyProtection="1">
      <alignment horizontal="center" vertical="center"/>
      <protection locked="0" hidden="1"/>
    </xf>
    <xf numFmtId="0" fontId="19" fillId="0" borderId="0" xfId="10" applyFont="1" applyAlignment="1">
      <alignment horizontal="center" vertical="center"/>
    </xf>
    <xf numFmtId="0" fontId="19" fillId="6" borderId="1" xfId="10" applyFont="1" applyFill="1" applyBorder="1" applyAlignment="1">
      <alignment horizontal="center" vertical="center"/>
    </xf>
    <xf numFmtId="0" fontId="19" fillId="0" borderId="1" xfId="10" applyFont="1" applyBorder="1" applyAlignment="1">
      <alignment horizontal="center" vertical="center"/>
    </xf>
    <xf numFmtId="0" fontId="19" fillId="0" borderId="1" xfId="10" applyFont="1" applyBorder="1" applyAlignment="1">
      <alignment horizontal="center" vertical="center"/>
    </xf>
    <xf numFmtId="0" fontId="19" fillId="0" borderId="2" xfId="10" applyFont="1" applyBorder="1" applyAlignment="1">
      <alignment horizontal="center" vertical="center"/>
    </xf>
    <xf numFmtId="0" fontId="19" fillId="0" borderId="2" xfId="10" applyFont="1" applyBorder="1" applyAlignment="1">
      <alignment horizontal="center" vertical="center"/>
    </xf>
    <xf numFmtId="0" fontId="19" fillId="6" borderId="15" xfId="10" applyFont="1" applyFill="1" applyBorder="1" applyAlignment="1">
      <alignment horizontal="center" vertical="center"/>
    </xf>
    <xf numFmtId="0" fontId="19" fillId="0" borderId="15" xfId="10" applyFont="1" applyBorder="1" applyAlignment="1">
      <alignment horizontal="center" vertical="center"/>
    </xf>
    <xf numFmtId="0" fontId="19" fillId="0" borderId="15" xfId="10" applyFont="1" applyBorder="1" applyAlignment="1">
      <alignment horizontal="center" vertical="center"/>
    </xf>
    <xf numFmtId="0" fontId="19" fillId="0" borderId="0" xfId="10" applyFont="1" applyAlignment="1">
      <alignment horizontal="left" vertical="center"/>
    </xf>
    <xf numFmtId="0" fontId="19" fillId="0" borderId="16" xfId="10" applyFont="1" applyBorder="1" applyAlignment="1">
      <alignment horizontal="center" vertical="center"/>
    </xf>
    <xf numFmtId="0" fontId="19" fillId="0" borderId="16" xfId="10" applyFont="1" applyBorder="1" applyAlignment="1">
      <alignment horizontal="center" vertical="center"/>
    </xf>
    <xf numFmtId="0" fontId="20" fillId="0" borderId="0" xfId="10" applyFont="1" applyAlignment="1">
      <alignment horizontal="left" vertical="center"/>
    </xf>
    <xf numFmtId="9" fontId="20" fillId="0" borderId="15" xfId="10" applyNumberFormat="1" applyFont="1" applyBorder="1" applyAlignment="1">
      <alignment horizontal="center" vertical="center"/>
    </xf>
    <xf numFmtId="181" fontId="20" fillId="0" borderId="2" xfId="11" applyNumberFormat="1" applyFont="1" applyBorder="1" applyAlignment="1">
      <alignment horizontal="center" vertical="center"/>
    </xf>
    <xf numFmtId="181" fontId="20" fillId="6" borderId="1" xfId="11" applyNumberFormat="1" applyFont="1" applyFill="1" applyBorder="1" applyAlignment="1">
      <alignment horizontal="center" vertical="center"/>
    </xf>
    <xf numFmtId="181" fontId="20" fillId="0" borderId="1" xfId="11" applyNumberFormat="1" applyFont="1" applyBorder="1" applyAlignment="1">
      <alignment horizontal="center" vertical="center"/>
    </xf>
    <xf numFmtId="181" fontId="20" fillId="6" borderId="15" xfId="11" applyNumberFormat="1" applyFont="1" applyFill="1" applyBorder="1" applyAlignment="1">
      <alignment horizontal="center" vertical="center"/>
    </xf>
    <xf numFmtId="180" fontId="20" fillId="0" borderId="1" xfId="11" applyNumberFormat="1" applyFont="1" applyBorder="1" applyAlignment="1">
      <alignment horizontal="center" vertical="center"/>
    </xf>
    <xf numFmtId="180" fontId="20" fillId="6" borderId="1" xfId="11" applyNumberFormat="1" applyFont="1" applyFill="1" applyBorder="1" applyAlignment="1">
      <alignment horizontal="center" vertical="center"/>
    </xf>
    <xf numFmtId="180" fontId="20" fillId="6" borderId="15" xfId="11" applyNumberFormat="1" applyFont="1" applyFill="1" applyBorder="1" applyAlignment="1">
      <alignment horizontal="center" vertical="center"/>
    </xf>
    <xf numFmtId="180" fontId="20" fillId="0" borderId="2" xfId="11" applyNumberFormat="1" applyFont="1" applyBorder="1" applyAlignment="1">
      <alignment horizontal="center" vertical="center"/>
    </xf>
    <xf numFmtId="0" fontId="20" fillId="0" borderId="0" xfId="10" applyFont="1" applyAlignment="1">
      <alignment horizontal="center" vertical="center"/>
    </xf>
    <xf numFmtId="180" fontId="20" fillId="0" borderId="16" xfId="11" applyNumberFormat="1" applyFont="1" applyBorder="1" applyAlignment="1">
      <alignment horizontal="center" vertical="center"/>
    </xf>
  </cellXfs>
  <cellStyles count="12">
    <cellStyle name="パーセント" xfId="8" builtinId="5"/>
    <cellStyle name="パーセント 2" xfId="2" xr:uid="{00000000-0005-0000-0000-000001000000}"/>
    <cellStyle name="桁区切り 2" xfId="3" xr:uid="{00000000-0005-0000-0000-000002000000}"/>
    <cellStyle name="桁区切り 3" xfId="9" xr:uid="{00000000-0005-0000-0000-000003000000}"/>
    <cellStyle name="標準" xfId="0" builtinId="0"/>
    <cellStyle name="標準 2" xfId="4" xr:uid="{00000000-0005-0000-0000-000005000000}"/>
    <cellStyle name="標準 2 2" xfId="10" xr:uid="{00000000-0005-0000-0000-000006000000}"/>
    <cellStyle name="標準 3" xfId="5" xr:uid="{00000000-0005-0000-0000-000007000000}"/>
    <cellStyle name="標準 4" xfId="6" xr:uid="{00000000-0005-0000-0000-000008000000}"/>
    <cellStyle name="標準 5" xfId="1" xr:uid="{00000000-0005-0000-0000-000009000000}"/>
    <cellStyle name="標準 6" xfId="7" xr:uid="{00000000-0005-0000-0000-00000A000000}"/>
    <cellStyle name="標準 7" xfId="11" xr:uid="{F8623108-7E11-4665-8809-FD0F39F1354C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showZeros="0" tabSelected="1" zoomScaleNormal="100" workbookViewId="0">
      <selection activeCell="B7" sqref="B7"/>
    </sheetView>
  </sheetViews>
  <sheetFormatPr defaultColWidth="9" defaultRowHeight="13.5" x14ac:dyDescent="0.15"/>
  <cols>
    <col min="1" max="1" width="3.375" style="38" customWidth="1"/>
    <col min="2" max="2" width="14.5" style="38" customWidth="1"/>
    <col min="3" max="3" width="20.125" style="38" customWidth="1"/>
    <col min="4" max="4" width="6" style="42" customWidth="1"/>
    <col min="5" max="5" width="8.125" style="42" customWidth="1"/>
    <col min="6" max="6" width="13.75" style="42" customWidth="1"/>
    <col min="7" max="8" width="10.875" style="40" customWidth="1"/>
    <col min="9" max="9" width="10.875" style="41" customWidth="1"/>
    <col min="10" max="10" width="11" style="56" customWidth="1"/>
    <col min="11" max="11" width="32.25" style="42" customWidth="1"/>
    <col min="12" max="12" width="11.375" style="42" customWidth="1"/>
    <col min="13" max="13" width="16.125" style="38" hidden="1" customWidth="1"/>
    <col min="14" max="15" width="10.625" style="38" hidden="1" customWidth="1"/>
    <col min="16" max="16" width="12" style="42" customWidth="1"/>
    <col min="17" max="17" width="12" style="38" customWidth="1"/>
    <col min="18" max="16384" width="9" style="38"/>
  </cols>
  <sheetData>
    <row r="1" spans="1:16" ht="18" customHeight="1" x14ac:dyDescent="0.15">
      <c r="A1" s="77" t="s">
        <v>77</v>
      </c>
      <c r="B1" s="77"/>
      <c r="C1" s="77"/>
      <c r="D1" s="77"/>
      <c r="E1" s="77"/>
      <c r="F1" s="81" t="s">
        <v>65</v>
      </c>
      <c r="G1" s="81"/>
      <c r="H1" s="81"/>
      <c r="I1" s="82"/>
      <c r="J1" s="55"/>
      <c r="K1" s="38" t="s">
        <v>56</v>
      </c>
    </row>
    <row r="2" spans="1:16" ht="18" customHeight="1" x14ac:dyDescent="0.15">
      <c r="A2" s="39"/>
      <c r="D2" s="38"/>
      <c r="E2" s="38"/>
      <c r="F2" s="38"/>
      <c r="G2" s="38"/>
      <c r="J2" s="38"/>
      <c r="K2" s="38"/>
    </row>
    <row r="3" spans="1:16" ht="18" customHeight="1" x14ac:dyDescent="0.15">
      <c r="B3" s="79" t="s">
        <v>37</v>
      </c>
      <c r="C3" s="80"/>
      <c r="D3" s="78"/>
      <c r="E3" s="78"/>
      <c r="F3" s="78"/>
      <c r="G3" s="38"/>
      <c r="H3" s="38"/>
      <c r="I3" s="38"/>
      <c r="J3" s="38"/>
    </row>
    <row r="4" spans="1:16" ht="18" customHeight="1" x14ac:dyDescent="0.15">
      <c r="B4" s="79" t="s">
        <v>49</v>
      </c>
      <c r="C4" s="80"/>
      <c r="D4" s="78"/>
      <c r="E4" s="78"/>
      <c r="F4" s="78"/>
      <c r="G4" s="38"/>
      <c r="H4" s="38"/>
      <c r="I4" s="38"/>
      <c r="J4" s="38"/>
    </row>
    <row r="5" spans="1:16" ht="18" customHeight="1" x14ac:dyDescent="0.15"/>
    <row r="6" spans="1:16" ht="18" customHeight="1" x14ac:dyDescent="0.15">
      <c r="A6" s="43"/>
      <c r="B6" s="51" t="s">
        <v>0</v>
      </c>
      <c r="C6" s="51" t="s">
        <v>8</v>
      </c>
      <c r="D6" s="51" t="s">
        <v>30</v>
      </c>
      <c r="E6" s="51" t="s">
        <v>29</v>
      </c>
      <c r="F6" s="51" t="s">
        <v>16</v>
      </c>
      <c r="G6" s="52" t="s">
        <v>6</v>
      </c>
      <c r="H6" s="52" t="s">
        <v>61</v>
      </c>
      <c r="I6" s="53" t="s">
        <v>1</v>
      </c>
      <c r="J6" s="57" t="s">
        <v>71</v>
      </c>
      <c r="K6" s="51" t="s">
        <v>31</v>
      </c>
      <c r="L6" s="51" t="s">
        <v>79</v>
      </c>
      <c r="M6" s="51" t="s">
        <v>33</v>
      </c>
      <c r="N6" s="51" t="s">
        <v>35</v>
      </c>
      <c r="O6" s="51" t="s">
        <v>36</v>
      </c>
      <c r="P6" s="51" t="s">
        <v>74</v>
      </c>
    </row>
    <row r="7" spans="1:16" ht="19.5" customHeight="1" x14ac:dyDescent="0.15">
      <c r="A7" s="43">
        <v>1</v>
      </c>
      <c r="B7" s="2"/>
      <c r="C7" s="3" t="str">
        <f>IF(B7="","",$D$3)</f>
        <v/>
      </c>
      <c r="D7" s="4"/>
      <c r="E7" s="5"/>
      <c r="F7" s="4"/>
      <c r="G7" s="6"/>
      <c r="H7" s="7" t="str">
        <f>IF(OR(D7="",M7=""),"",SUMIFS(男子ベース!E:E,男子ベース!C:C,D7,男子ベース!D:D,M7))</f>
        <v/>
      </c>
      <c r="I7" s="8" t="str">
        <f>IFERROR(N7/O7,"")</f>
        <v/>
      </c>
      <c r="J7" s="58"/>
      <c r="K7" s="9"/>
      <c r="L7" s="75"/>
      <c r="M7" s="43" t="str">
        <f>E7&amp;F7</f>
        <v/>
      </c>
      <c r="N7" s="54">
        <f>IF(ISERROR(INT(G7/10000)*3600+INT(MOD(G7,10000)/100)*60+MOD(G7,100)),"",INT(G7/10000)*3600+INT(MOD(G7,10000)/100)*60+MOD(G7,100))</f>
        <v>0</v>
      </c>
      <c r="O7" s="54" t="str">
        <f t="shared" ref="O7:O31" si="0">IF(ISERROR(INT(H7/10000)*3600+INT(MOD(H7,10000)/100)*60+MOD(H7,100)),"",INT(H7/10000)*3600+INT(MOD(H7,10000)/100)*60+MOD(H7,100))</f>
        <v/>
      </c>
      <c r="P7" s="3" t="str">
        <f>IF(AND(I7&lt;=100%,L7="長水路"),"指定強化選手","")</f>
        <v/>
      </c>
    </row>
    <row r="8" spans="1:16" ht="19.5" customHeight="1" x14ac:dyDescent="0.15">
      <c r="A8" s="43">
        <v>2</v>
      </c>
      <c r="B8" s="2"/>
      <c r="C8" s="3" t="str">
        <f t="shared" ref="C8:C31" si="1">IF(B8="","",$D$3)</f>
        <v/>
      </c>
      <c r="D8" s="4"/>
      <c r="E8" s="5"/>
      <c r="F8" s="4"/>
      <c r="G8" s="6"/>
      <c r="H8" s="7" t="str">
        <f>IF(OR(D8="",M8=""),"",SUMIFS(男子ベース!E:E,男子ベース!C:C,D8,男子ベース!D:D,M8))</f>
        <v/>
      </c>
      <c r="I8" s="8" t="str">
        <f>IFERROR(N8/O8,"")</f>
        <v/>
      </c>
      <c r="J8" s="58"/>
      <c r="K8" s="9"/>
      <c r="L8" s="75"/>
      <c r="M8" s="43" t="str">
        <f>E8&amp;F8</f>
        <v/>
      </c>
      <c r="N8" s="54">
        <f>IF(ISERROR(INT(G8/10000)*3600+INT(MOD(G8,10000)/100)*60+MOD(G8,100)),"",INT(G8/10000)*3600+INT(MOD(G8,10000)/100)*60+MOD(G8,100))</f>
        <v>0</v>
      </c>
      <c r="O8" s="54" t="str">
        <f>IF(ISERROR(INT(H8/10000)*3600+INT(MOD(H8,10000)/100)*60+MOD(H8,100)),"",INT(H8/10000)*3600+INT(MOD(H8,10000)/100)*60+MOD(H8,100))</f>
        <v/>
      </c>
      <c r="P8" s="3" t="str">
        <f>IF(AND(I8&lt;=100%,L8="長水路"),"指定強化選手","")</f>
        <v/>
      </c>
    </row>
    <row r="9" spans="1:16" ht="19.5" customHeight="1" x14ac:dyDescent="0.15">
      <c r="A9" s="43">
        <v>3</v>
      </c>
      <c r="B9" s="2"/>
      <c r="C9" s="3" t="str">
        <f t="shared" si="1"/>
        <v/>
      </c>
      <c r="D9" s="4"/>
      <c r="E9" s="5"/>
      <c r="F9" s="4"/>
      <c r="G9" s="6"/>
      <c r="H9" s="7" t="str">
        <f>IF(OR(D9="",M9=""),"",SUMIFS(男子ベース!E:E,男子ベース!C:C,D9,男子ベース!D:D,M9))</f>
        <v/>
      </c>
      <c r="I9" s="8" t="str">
        <f>IFERROR(N9/O9,"")</f>
        <v/>
      </c>
      <c r="J9" s="58"/>
      <c r="K9" s="9"/>
      <c r="L9" s="75"/>
      <c r="M9" s="43" t="str">
        <f>E9&amp;F9</f>
        <v/>
      </c>
      <c r="N9" s="54">
        <f>IF(ISERROR(INT(G9/10000)*3600+INT(MOD(G9,10000)/100)*60+MOD(G9,100)),"",INT(G9/10000)*3600+INT(MOD(G9,10000)/100)*60+MOD(G9,100))</f>
        <v>0</v>
      </c>
      <c r="O9" s="54" t="str">
        <f t="shared" si="0"/>
        <v/>
      </c>
      <c r="P9" s="3" t="str">
        <f>IF(AND(I9&lt;=100%,L9="長水路"),"指定強化選手","")</f>
        <v/>
      </c>
    </row>
    <row r="10" spans="1:16" ht="19.5" customHeight="1" x14ac:dyDescent="0.15">
      <c r="A10" s="43">
        <v>4</v>
      </c>
      <c r="B10" s="2"/>
      <c r="C10" s="3" t="str">
        <f t="shared" si="1"/>
        <v/>
      </c>
      <c r="D10" s="4"/>
      <c r="E10" s="5"/>
      <c r="F10" s="4"/>
      <c r="G10" s="6"/>
      <c r="H10" s="7" t="str">
        <f>IF(OR(D10="",M10=""),"",SUMIFS(男子ベース!E:E,男子ベース!C:C,D10,男子ベース!D:D,M10))</f>
        <v/>
      </c>
      <c r="I10" s="8" t="str">
        <f>IFERROR(N10/O10,"")</f>
        <v/>
      </c>
      <c r="J10" s="58"/>
      <c r="K10" s="9"/>
      <c r="L10" s="75"/>
      <c r="M10" s="43" t="str">
        <f>E10&amp;F10</f>
        <v/>
      </c>
      <c r="N10" s="54">
        <f>IF(ISERROR(INT(G10/10000)*3600+INT(MOD(G10,10000)/100)*60+MOD(G10,100)),"",INT(G10/10000)*3600+INT(MOD(G10,10000)/100)*60+MOD(G10,100))</f>
        <v>0</v>
      </c>
      <c r="O10" s="54" t="str">
        <f t="shared" si="0"/>
        <v/>
      </c>
      <c r="P10" s="3" t="str">
        <f>IF(AND(I10&lt;=100%,L10="長水路"),"指定強化選手","")</f>
        <v/>
      </c>
    </row>
    <row r="11" spans="1:16" ht="19.5" customHeight="1" x14ac:dyDescent="0.15">
      <c r="A11" s="43">
        <v>5</v>
      </c>
      <c r="B11" s="2"/>
      <c r="C11" s="3" t="str">
        <f t="shared" si="1"/>
        <v/>
      </c>
      <c r="D11" s="4"/>
      <c r="E11" s="5"/>
      <c r="F11" s="4"/>
      <c r="G11" s="6"/>
      <c r="H11" s="7" t="str">
        <f>IF(OR(D11="",M11=""),"",SUMIFS(男子ベース!E:E,男子ベース!C:C,D11,男子ベース!D:D,M11))</f>
        <v/>
      </c>
      <c r="I11" s="8" t="str">
        <f>IFERROR(N11/O11,"")</f>
        <v/>
      </c>
      <c r="J11" s="58"/>
      <c r="K11" s="9"/>
      <c r="L11" s="75"/>
      <c r="M11" s="43" t="str">
        <f>E11&amp;F11</f>
        <v/>
      </c>
      <c r="N11" s="54">
        <f>IF(ISERROR(INT(G11/10000)*3600+INT(MOD(G11,10000)/100)*60+MOD(G11,100)),"",INT(G11/10000)*3600+INT(MOD(G11,10000)/100)*60+MOD(G11,100))</f>
        <v>0</v>
      </c>
      <c r="O11" s="54" t="str">
        <f t="shared" si="0"/>
        <v/>
      </c>
      <c r="P11" s="3" t="str">
        <f>IF(AND(I11&lt;=100%,L11="長水路"),"指定強化選手","")</f>
        <v/>
      </c>
    </row>
    <row r="12" spans="1:16" ht="19.5" customHeight="1" x14ac:dyDescent="0.15">
      <c r="A12" s="43">
        <v>6</v>
      </c>
      <c r="B12" s="2"/>
      <c r="C12" s="3" t="str">
        <f t="shared" si="1"/>
        <v/>
      </c>
      <c r="D12" s="4"/>
      <c r="E12" s="5"/>
      <c r="F12" s="4"/>
      <c r="G12" s="6"/>
      <c r="H12" s="7" t="str">
        <f>IF(OR(D12="",M12=""),"",SUMIFS(男子ベース!E:E,男子ベース!C:C,D12,男子ベース!D:D,M12))</f>
        <v/>
      </c>
      <c r="I12" s="8" t="str">
        <f>IFERROR(N12/O12,"")</f>
        <v/>
      </c>
      <c r="J12" s="58"/>
      <c r="K12" s="9"/>
      <c r="L12" s="75"/>
      <c r="M12" s="43" t="str">
        <f>E12&amp;F12</f>
        <v/>
      </c>
      <c r="N12" s="54">
        <f>IF(ISERROR(INT(G12/10000)*3600+INT(MOD(G12,10000)/100)*60+MOD(G12,100)),"",INT(G12/10000)*3600+INT(MOD(G12,10000)/100)*60+MOD(G12,100))</f>
        <v>0</v>
      </c>
      <c r="O12" s="54" t="str">
        <f t="shared" si="0"/>
        <v/>
      </c>
      <c r="P12" s="3" t="str">
        <f>IF(AND(I12&lt;=100%,L12="長水路"),"指定強化選手","")</f>
        <v/>
      </c>
    </row>
    <row r="13" spans="1:16" ht="19.5" customHeight="1" x14ac:dyDescent="0.15">
      <c r="A13" s="43">
        <v>7</v>
      </c>
      <c r="B13" s="2"/>
      <c r="C13" s="3" t="str">
        <f t="shared" si="1"/>
        <v/>
      </c>
      <c r="D13" s="4"/>
      <c r="E13" s="5"/>
      <c r="F13" s="4"/>
      <c r="G13" s="6"/>
      <c r="H13" s="7" t="str">
        <f>IF(OR(D13="",M13=""),"",SUMIFS(男子ベース!E:E,男子ベース!C:C,D13,男子ベース!D:D,M13))</f>
        <v/>
      </c>
      <c r="I13" s="8" t="str">
        <f>IFERROR(N13/O13,"")</f>
        <v/>
      </c>
      <c r="J13" s="58"/>
      <c r="K13" s="9"/>
      <c r="L13" s="75"/>
      <c r="M13" s="43" t="str">
        <f>E13&amp;F13</f>
        <v/>
      </c>
      <c r="N13" s="54">
        <f>IF(ISERROR(INT(G13/10000)*3600+INT(MOD(G13,10000)/100)*60+MOD(G13,100)),"",INT(G13/10000)*3600+INT(MOD(G13,10000)/100)*60+MOD(G13,100))</f>
        <v>0</v>
      </c>
      <c r="O13" s="54" t="str">
        <f t="shared" si="0"/>
        <v/>
      </c>
      <c r="P13" s="3" t="str">
        <f>IF(AND(I13&lt;=100%,L13="長水路"),"指定強化選手","")</f>
        <v/>
      </c>
    </row>
    <row r="14" spans="1:16" ht="19.5" customHeight="1" x14ac:dyDescent="0.15">
      <c r="A14" s="43">
        <v>8</v>
      </c>
      <c r="B14" s="2"/>
      <c r="C14" s="3" t="str">
        <f t="shared" si="1"/>
        <v/>
      </c>
      <c r="D14" s="4"/>
      <c r="E14" s="5"/>
      <c r="F14" s="4"/>
      <c r="G14" s="6"/>
      <c r="H14" s="7" t="str">
        <f>IF(OR(D14="",M14=""),"",SUMIFS(男子ベース!E:E,男子ベース!C:C,D14,男子ベース!D:D,M14))</f>
        <v/>
      </c>
      <c r="I14" s="8" t="str">
        <f>IFERROR(N14/O14,"")</f>
        <v/>
      </c>
      <c r="J14" s="58"/>
      <c r="K14" s="9"/>
      <c r="L14" s="75"/>
      <c r="M14" s="43" t="str">
        <f>E14&amp;F14</f>
        <v/>
      </c>
      <c r="N14" s="54">
        <f>IF(ISERROR(INT(G14/10000)*3600+INT(MOD(G14,10000)/100)*60+MOD(G14,100)),"",INT(G14/10000)*3600+INT(MOD(G14,10000)/100)*60+MOD(G14,100))</f>
        <v>0</v>
      </c>
      <c r="O14" s="54" t="str">
        <f t="shared" si="0"/>
        <v/>
      </c>
      <c r="P14" s="3" t="str">
        <f>IF(AND(I14&lt;=100%,L14="長水路"),"指定強化選手","")</f>
        <v/>
      </c>
    </row>
    <row r="15" spans="1:16" ht="19.5" customHeight="1" x14ac:dyDescent="0.15">
      <c r="A15" s="43">
        <v>9</v>
      </c>
      <c r="B15" s="2"/>
      <c r="C15" s="3" t="str">
        <f t="shared" si="1"/>
        <v/>
      </c>
      <c r="D15" s="4"/>
      <c r="E15" s="5"/>
      <c r="F15" s="4"/>
      <c r="G15" s="6"/>
      <c r="H15" s="7" t="str">
        <f>IF(OR(D15="",M15=""),"",SUMIFS(男子ベース!E:E,男子ベース!C:C,D15,男子ベース!D:D,M15))</f>
        <v/>
      </c>
      <c r="I15" s="8" t="str">
        <f>IFERROR(N15/O15,"")</f>
        <v/>
      </c>
      <c r="J15" s="58"/>
      <c r="K15" s="9"/>
      <c r="L15" s="75"/>
      <c r="M15" s="43" t="str">
        <f>E15&amp;F15</f>
        <v/>
      </c>
      <c r="N15" s="54">
        <f>IF(ISERROR(INT(G15/10000)*3600+INT(MOD(G15,10000)/100)*60+MOD(G15,100)),"",INT(G15/10000)*3600+INT(MOD(G15,10000)/100)*60+MOD(G15,100))</f>
        <v>0</v>
      </c>
      <c r="O15" s="54" t="str">
        <f t="shared" si="0"/>
        <v/>
      </c>
      <c r="P15" s="3" t="str">
        <f>IF(AND(I15&lt;=100%,L15="長水路"),"指定強化選手","")</f>
        <v/>
      </c>
    </row>
    <row r="16" spans="1:16" ht="19.5" customHeight="1" x14ac:dyDescent="0.15">
      <c r="A16" s="43">
        <v>10</v>
      </c>
      <c r="B16" s="2"/>
      <c r="C16" s="3" t="str">
        <f t="shared" si="1"/>
        <v/>
      </c>
      <c r="D16" s="4"/>
      <c r="E16" s="5"/>
      <c r="F16" s="4"/>
      <c r="G16" s="6"/>
      <c r="H16" s="7" t="str">
        <f>IF(OR(D16="",M16=""),"",SUMIFS(男子ベース!E:E,男子ベース!C:C,D16,男子ベース!D:D,M16))</f>
        <v/>
      </c>
      <c r="I16" s="8" t="str">
        <f>IFERROR(N16/O16,"")</f>
        <v/>
      </c>
      <c r="J16" s="58"/>
      <c r="K16" s="9"/>
      <c r="L16" s="75"/>
      <c r="M16" s="43" t="str">
        <f>E16&amp;F16</f>
        <v/>
      </c>
      <c r="N16" s="54">
        <f>IF(ISERROR(INT(G16/10000)*3600+INT(MOD(G16,10000)/100)*60+MOD(G16,100)),"",INT(G16/10000)*3600+INT(MOD(G16,10000)/100)*60+MOD(G16,100))</f>
        <v>0</v>
      </c>
      <c r="O16" s="54" t="str">
        <f t="shared" si="0"/>
        <v/>
      </c>
      <c r="P16" s="3" t="str">
        <f>IF(AND(I16&lt;=100%,L16="長水路"),"指定強化選手","")</f>
        <v/>
      </c>
    </row>
    <row r="17" spans="1:16" ht="19.5" customHeight="1" x14ac:dyDescent="0.15">
      <c r="A17" s="43">
        <v>11</v>
      </c>
      <c r="B17" s="2"/>
      <c r="C17" s="3" t="str">
        <f t="shared" si="1"/>
        <v/>
      </c>
      <c r="D17" s="4"/>
      <c r="E17" s="5"/>
      <c r="F17" s="4"/>
      <c r="G17" s="6"/>
      <c r="H17" s="7" t="str">
        <f>IF(OR(D17="",M17=""),"",SUMIFS(男子ベース!E:E,男子ベース!C:C,D17,男子ベース!D:D,M17))</f>
        <v/>
      </c>
      <c r="I17" s="8" t="str">
        <f>IFERROR(N17/O17,"")</f>
        <v/>
      </c>
      <c r="J17" s="58"/>
      <c r="K17" s="9"/>
      <c r="L17" s="75"/>
      <c r="M17" s="43" t="str">
        <f>E17&amp;F17</f>
        <v/>
      </c>
      <c r="N17" s="54">
        <f>IF(ISERROR(INT(G17/10000)*3600+INT(MOD(G17,10000)/100)*60+MOD(G17,100)),"",INT(G17/10000)*3600+INT(MOD(G17,10000)/100)*60+MOD(G17,100))</f>
        <v>0</v>
      </c>
      <c r="O17" s="54" t="str">
        <f t="shared" si="0"/>
        <v/>
      </c>
      <c r="P17" s="3" t="str">
        <f>IF(AND(I17&lt;=100%,L17="長水路"),"指定強化選手","")</f>
        <v/>
      </c>
    </row>
    <row r="18" spans="1:16" ht="19.5" customHeight="1" x14ac:dyDescent="0.15">
      <c r="A18" s="43">
        <v>12</v>
      </c>
      <c r="B18" s="2"/>
      <c r="C18" s="3" t="str">
        <f t="shared" si="1"/>
        <v/>
      </c>
      <c r="D18" s="4"/>
      <c r="E18" s="5"/>
      <c r="F18" s="4"/>
      <c r="G18" s="6"/>
      <c r="H18" s="7" t="str">
        <f>IF(OR(D18="",M18=""),"",SUMIFS(男子ベース!E:E,男子ベース!C:C,D18,男子ベース!D:D,M18))</f>
        <v/>
      </c>
      <c r="I18" s="8" t="str">
        <f>IFERROR(N18/O18,"")</f>
        <v/>
      </c>
      <c r="J18" s="58"/>
      <c r="K18" s="9"/>
      <c r="L18" s="75"/>
      <c r="M18" s="43" t="str">
        <f>E18&amp;F18</f>
        <v/>
      </c>
      <c r="N18" s="54">
        <f>IF(ISERROR(INT(G18/10000)*3600+INT(MOD(G18,10000)/100)*60+MOD(G18,100)),"",INT(G18/10000)*3600+INT(MOD(G18,10000)/100)*60+MOD(G18,100))</f>
        <v>0</v>
      </c>
      <c r="O18" s="54" t="str">
        <f t="shared" si="0"/>
        <v/>
      </c>
      <c r="P18" s="3" t="str">
        <f>IF(AND(I18&lt;=100%,L18="長水路"),"指定強化選手","")</f>
        <v/>
      </c>
    </row>
    <row r="19" spans="1:16" ht="19.5" customHeight="1" x14ac:dyDescent="0.15">
      <c r="A19" s="43">
        <v>13</v>
      </c>
      <c r="B19" s="2"/>
      <c r="C19" s="3" t="str">
        <f t="shared" si="1"/>
        <v/>
      </c>
      <c r="D19" s="4"/>
      <c r="E19" s="5"/>
      <c r="F19" s="4"/>
      <c r="G19" s="6"/>
      <c r="H19" s="7" t="str">
        <f>IF(OR(D19="",M19=""),"",SUMIFS(男子ベース!E:E,男子ベース!C:C,D19,男子ベース!D:D,M19))</f>
        <v/>
      </c>
      <c r="I19" s="8" t="str">
        <f>IFERROR(N19/O19,"")</f>
        <v/>
      </c>
      <c r="J19" s="58"/>
      <c r="K19" s="9"/>
      <c r="L19" s="75"/>
      <c r="M19" s="43" t="str">
        <f>E19&amp;F19</f>
        <v/>
      </c>
      <c r="N19" s="54">
        <f>IF(ISERROR(INT(G19/10000)*3600+INT(MOD(G19,10000)/100)*60+MOD(G19,100)),"",INT(G19/10000)*3600+INT(MOD(G19,10000)/100)*60+MOD(G19,100))</f>
        <v>0</v>
      </c>
      <c r="O19" s="54" t="str">
        <f t="shared" si="0"/>
        <v/>
      </c>
      <c r="P19" s="3" t="str">
        <f>IF(AND(I19&lt;=100%,L19="長水路"),"指定強化選手","")</f>
        <v/>
      </c>
    </row>
    <row r="20" spans="1:16" ht="19.5" customHeight="1" x14ac:dyDescent="0.15">
      <c r="A20" s="43">
        <v>14</v>
      </c>
      <c r="B20" s="2"/>
      <c r="C20" s="3" t="str">
        <f t="shared" si="1"/>
        <v/>
      </c>
      <c r="D20" s="4"/>
      <c r="E20" s="5"/>
      <c r="F20" s="4"/>
      <c r="G20" s="6"/>
      <c r="H20" s="7" t="str">
        <f>IF(OR(D20="",M20=""),"",SUMIFS(男子ベース!E:E,男子ベース!C:C,D20,男子ベース!D:D,M20))</f>
        <v/>
      </c>
      <c r="I20" s="8" t="str">
        <f>IFERROR(N20/O20,"")</f>
        <v/>
      </c>
      <c r="J20" s="58"/>
      <c r="K20" s="9"/>
      <c r="L20" s="75"/>
      <c r="M20" s="43" t="str">
        <f>E20&amp;F20</f>
        <v/>
      </c>
      <c r="N20" s="54">
        <f>IF(ISERROR(INT(G20/10000)*3600+INT(MOD(G20,10000)/100)*60+MOD(G20,100)),"",INT(G20/10000)*3600+INT(MOD(G20,10000)/100)*60+MOD(G20,100))</f>
        <v>0</v>
      </c>
      <c r="O20" s="54" t="str">
        <f t="shared" si="0"/>
        <v/>
      </c>
      <c r="P20" s="3" t="str">
        <f>IF(AND(I20&lt;=100%,L20="長水路"),"指定強化選手","")</f>
        <v/>
      </c>
    </row>
    <row r="21" spans="1:16" ht="19.5" customHeight="1" x14ac:dyDescent="0.15">
      <c r="A21" s="43">
        <v>15</v>
      </c>
      <c r="B21" s="2"/>
      <c r="C21" s="3" t="str">
        <f t="shared" si="1"/>
        <v/>
      </c>
      <c r="D21" s="4"/>
      <c r="E21" s="5"/>
      <c r="F21" s="4"/>
      <c r="G21" s="6"/>
      <c r="H21" s="7" t="str">
        <f>IF(OR(D21="",M21=""),"",SUMIFS(男子ベース!E:E,男子ベース!C:C,D21,男子ベース!D:D,M21))</f>
        <v/>
      </c>
      <c r="I21" s="8" t="str">
        <f>IFERROR(N21/O21,"")</f>
        <v/>
      </c>
      <c r="J21" s="58"/>
      <c r="K21" s="9"/>
      <c r="L21" s="75"/>
      <c r="M21" s="43" t="str">
        <f>E21&amp;F21</f>
        <v/>
      </c>
      <c r="N21" s="54">
        <f>IF(ISERROR(INT(G21/10000)*3600+INT(MOD(G21,10000)/100)*60+MOD(G21,100)),"",INT(G21/10000)*3600+INT(MOD(G21,10000)/100)*60+MOD(G21,100))</f>
        <v>0</v>
      </c>
      <c r="O21" s="54" t="str">
        <f t="shared" si="0"/>
        <v/>
      </c>
      <c r="P21" s="3" t="str">
        <f>IF(AND(I21&lt;=100%,L21="長水路"),"指定強化選手","")</f>
        <v/>
      </c>
    </row>
    <row r="22" spans="1:16" ht="19.5" customHeight="1" x14ac:dyDescent="0.15">
      <c r="A22" s="43">
        <v>16</v>
      </c>
      <c r="B22" s="2"/>
      <c r="C22" s="3" t="str">
        <f t="shared" si="1"/>
        <v/>
      </c>
      <c r="D22" s="4"/>
      <c r="E22" s="5"/>
      <c r="F22" s="4"/>
      <c r="G22" s="6"/>
      <c r="H22" s="7" t="str">
        <f>IF(OR(D22="",M22=""),"",SUMIFS(男子ベース!E:E,男子ベース!C:C,D22,男子ベース!D:D,M22))</f>
        <v/>
      </c>
      <c r="I22" s="8" t="str">
        <f>IFERROR(N22/O22,"")</f>
        <v/>
      </c>
      <c r="J22" s="58"/>
      <c r="K22" s="9"/>
      <c r="L22" s="75"/>
      <c r="M22" s="43" t="str">
        <f>E22&amp;F22</f>
        <v/>
      </c>
      <c r="N22" s="54">
        <f>IF(ISERROR(INT(G22/10000)*3600+INT(MOD(G22,10000)/100)*60+MOD(G22,100)),"",INT(G22/10000)*3600+INT(MOD(G22,10000)/100)*60+MOD(G22,100))</f>
        <v>0</v>
      </c>
      <c r="O22" s="54" t="str">
        <f t="shared" si="0"/>
        <v/>
      </c>
      <c r="P22" s="3" t="str">
        <f>IF(AND(I22&lt;=100%,L22="長水路"),"指定強化選手","")</f>
        <v/>
      </c>
    </row>
    <row r="23" spans="1:16" ht="19.5" customHeight="1" x14ac:dyDescent="0.15">
      <c r="A23" s="43">
        <v>17</v>
      </c>
      <c r="B23" s="2"/>
      <c r="C23" s="3" t="str">
        <f t="shared" si="1"/>
        <v/>
      </c>
      <c r="D23" s="4"/>
      <c r="E23" s="5"/>
      <c r="F23" s="4"/>
      <c r="G23" s="6"/>
      <c r="H23" s="7" t="str">
        <f>IF(OR(D23="",M23=""),"",SUMIFS(男子ベース!E:E,男子ベース!C:C,D23,男子ベース!D:D,M23))</f>
        <v/>
      </c>
      <c r="I23" s="8" t="str">
        <f>IFERROR(N23/O23,"")</f>
        <v/>
      </c>
      <c r="J23" s="58"/>
      <c r="K23" s="9"/>
      <c r="L23" s="75"/>
      <c r="M23" s="43" t="str">
        <f>E23&amp;F23</f>
        <v/>
      </c>
      <c r="N23" s="54">
        <f>IF(ISERROR(INT(G23/10000)*3600+INT(MOD(G23,10000)/100)*60+MOD(G23,100)),"",INT(G23/10000)*3600+INT(MOD(G23,10000)/100)*60+MOD(G23,100))</f>
        <v>0</v>
      </c>
      <c r="O23" s="54" t="str">
        <f t="shared" si="0"/>
        <v/>
      </c>
      <c r="P23" s="3" t="str">
        <f>IF(AND(I23&lt;=100%,L23="長水路"),"指定強化選手","")</f>
        <v/>
      </c>
    </row>
    <row r="24" spans="1:16" ht="19.5" customHeight="1" x14ac:dyDescent="0.15">
      <c r="A24" s="43">
        <v>18</v>
      </c>
      <c r="B24" s="2"/>
      <c r="C24" s="3" t="str">
        <f t="shared" si="1"/>
        <v/>
      </c>
      <c r="D24" s="4"/>
      <c r="E24" s="5"/>
      <c r="F24" s="4"/>
      <c r="G24" s="6"/>
      <c r="H24" s="7" t="str">
        <f>IF(OR(D24="",M24=""),"",SUMIFS(男子ベース!E:E,男子ベース!C:C,D24,男子ベース!D:D,M24))</f>
        <v/>
      </c>
      <c r="I24" s="8" t="str">
        <f>IFERROR(N24/O24,"")</f>
        <v/>
      </c>
      <c r="J24" s="58"/>
      <c r="K24" s="9"/>
      <c r="L24" s="75"/>
      <c r="M24" s="43" t="str">
        <f>E24&amp;F24</f>
        <v/>
      </c>
      <c r="N24" s="54">
        <f>IF(ISERROR(INT(G24/10000)*3600+INT(MOD(G24,10000)/100)*60+MOD(G24,100)),"",INT(G24/10000)*3600+INT(MOD(G24,10000)/100)*60+MOD(G24,100))</f>
        <v>0</v>
      </c>
      <c r="O24" s="54" t="str">
        <f t="shared" si="0"/>
        <v/>
      </c>
      <c r="P24" s="3" t="str">
        <f>IF(AND(I24&lt;=100%,L24="長水路"),"指定強化選手","")</f>
        <v/>
      </c>
    </row>
    <row r="25" spans="1:16" ht="19.5" customHeight="1" x14ac:dyDescent="0.15">
      <c r="A25" s="43">
        <v>19</v>
      </c>
      <c r="B25" s="2"/>
      <c r="C25" s="3" t="str">
        <f t="shared" si="1"/>
        <v/>
      </c>
      <c r="D25" s="4"/>
      <c r="E25" s="5"/>
      <c r="F25" s="4"/>
      <c r="G25" s="6"/>
      <c r="H25" s="7" t="str">
        <f>IF(OR(D25="",M25=""),"",SUMIFS(男子ベース!E:E,男子ベース!C:C,D25,男子ベース!D:D,M25))</f>
        <v/>
      </c>
      <c r="I25" s="8" t="str">
        <f>IFERROR(N25/O25,"")</f>
        <v/>
      </c>
      <c r="J25" s="58"/>
      <c r="K25" s="9"/>
      <c r="L25" s="75"/>
      <c r="M25" s="43" t="str">
        <f>E25&amp;F25</f>
        <v/>
      </c>
      <c r="N25" s="54">
        <f>IF(ISERROR(INT(G25/10000)*3600+INT(MOD(G25,10000)/100)*60+MOD(G25,100)),"",INT(G25/10000)*3600+INT(MOD(G25,10000)/100)*60+MOD(G25,100))</f>
        <v>0</v>
      </c>
      <c r="O25" s="54" t="str">
        <f t="shared" si="0"/>
        <v/>
      </c>
      <c r="P25" s="3" t="str">
        <f>IF(AND(I25&lt;=100%,L25="長水路"),"指定強化選手","")</f>
        <v/>
      </c>
    </row>
    <row r="26" spans="1:16" ht="19.5" customHeight="1" x14ac:dyDescent="0.15">
      <c r="A26" s="43">
        <v>20</v>
      </c>
      <c r="B26" s="2"/>
      <c r="C26" s="3" t="str">
        <f t="shared" si="1"/>
        <v/>
      </c>
      <c r="D26" s="4"/>
      <c r="E26" s="5"/>
      <c r="F26" s="4"/>
      <c r="G26" s="6"/>
      <c r="H26" s="7" t="str">
        <f>IF(OR(D26="",M26=""),"",SUMIFS(男子ベース!E:E,男子ベース!C:C,D26,男子ベース!D:D,M26))</f>
        <v/>
      </c>
      <c r="I26" s="8" t="str">
        <f>IFERROR(N26/O26,"")</f>
        <v/>
      </c>
      <c r="J26" s="58"/>
      <c r="K26" s="9"/>
      <c r="L26" s="75"/>
      <c r="M26" s="43" t="str">
        <f>E26&amp;F26</f>
        <v/>
      </c>
      <c r="N26" s="54">
        <f>IF(ISERROR(INT(G26/10000)*3600+INT(MOD(G26,10000)/100)*60+MOD(G26,100)),"",INT(G26/10000)*3600+INT(MOD(G26,10000)/100)*60+MOD(G26,100))</f>
        <v>0</v>
      </c>
      <c r="O26" s="54" t="str">
        <f t="shared" si="0"/>
        <v/>
      </c>
      <c r="P26" s="3" t="str">
        <f>IF(AND(I26&lt;=100%,L26="長水路"),"指定強化選手","")</f>
        <v/>
      </c>
    </row>
    <row r="27" spans="1:16" ht="19.5" customHeight="1" x14ac:dyDescent="0.15">
      <c r="A27" s="43">
        <v>21</v>
      </c>
      <c r="B27" s="2"/>
      <c r="C27" s="3" t="str">
        <f t="shared" si="1"/>
        <v/>
      </c>
      <c r="D27" s="4"/>
      <c r="E27" s="5"/>
      <c r="F27" s="4"/>
      <c r="G27" s="6"/>
      <c r="H27" s="7" t="str">
        <f>IF(OR(D27="",M27=""),"",SUMIFS(男子ベース!E:E,男子ベース!C:C,D27,男子ベース!D:D,M27))</f>
        <v/>
      </c>
      <c r="I27" s="8" t="str">
        <f>IFERROR(N27/O27,"")</f>
        <v/>
      </c>
      <c r="J27" s="58"/>
      <c r="K27" s="9"/>
      <c r="L27" s="75"/>
      <c r="M27" s="43" t="str">
        <f>E27&amp;F27</f>
        <v/>
      </c>
      <c r="N27" s="54">
        <f>IF(ISERROR(INT(G27/10000)*3600+INT(MOD(G27,10000)/100)*60+MOD(G27,100)),"",INT(G27/10000)*3600+INT(MOD(G27,10000)/100)*60+MOD(G27,100))</f>
        <v>0</v>
      </c>
      <c r="O27" s="54" t="str">
        <f t="shared" si="0"/>
        <v/>
      </c>
      <c r="P27" s="3" t="str">
        <f>IF(AND(I27&lt;=100%,L27="長水路"),"指定強化選手","")</f>
        <v/>
      </c>
    </row>
    <row r="28" spans="1:16" ht="19.5" customHeight="1" x14ac:dyDescent="0.15">
      <c r="A28" s="43">
        <v>22</v>
      </c>
      <c r="B28" s="2"/>
      <c r="C28" s="3" t="str">
        <f t="shared" si="1"/>
        <v/>
      </c>
      <c r="D28" s="4"/>
      <c r="E28" s="5"/>
      <c r="F28" s="4"/>
      <c r="G28" s="6"/>
      <c r="H28" s="7" t="str">
        <f>IF(OR(D28="",M28=""),"",SUMIFS(男子ベース!E:E,男子ベース!C:C,D28,男子ベース!D:D,M28))</f>
        <v/>
      </c>
      <c r="I28" s="8" t="str">
        <f>IFERROR(N28/O28,"")</f>
        <v/>
      </c>
      <c r="J28" s="58"/>
      <c r="K28" s="9"/>
      <c r="L28" s="75"/>
      <c r="M28" s="43" t="str">
        <f>E28&amp;F28</f>
        <v/>
      </c>
      <c r="N28" s="54">
        <f>IF(ISERROR(INT(G28/10000)*3600+INT(MOD(G28,10000)/100)*60+MOD(G28,100)),"",INT(G28/10000)*3600+INT(MOD(G28,10000)/100)*60+MOD(G28,100))</f>
        <v>0</v>
      </c>
      <c r="O28" s="54" t="str">
        <f t="shared" si="0"/>
        <v/>
      </c>
      <c r="P28" s="3" t="str">
        <f>IF(AND(I28&lt;=100%,L28="長水路"),"指定強化選手","")</f>
        <v/>
      </c>
    </row>
    <row r="29" spans="1:16" ht="19.5" customHeight="1" x14ac:dyDescent="0.15">
      <c r="A29" s="43">
        <v>23</v>
      </c>
      <c r="B29" s="2"/>
      <c r="C29" s="3" t="str">
        <f t="shared" si="1"/>
        <v/>
      </c>
      <c r="D29" s="4"/>
      <c r="E29" s="5"/>
      <c r="F29" s="4"/>
      <c r="G29" s="6"/>
      <c r="H29" s="7" t="str">
        <f>IF(OR(D29="",M29=""),"",SUMIFS(男子ベース!E:E,男子ベース!C:C,D29,男子ベース!D:D,M29))</f>
        <v/>
      </c>
      <c r="I29" s="8" t="str">
        <f>IFERROR(N29/O29,"")</f>
        <v/>
      </c>
      <c r="J29" s="58"/>
      <c r="K29" s="9"/>
      <c r="L29" s="75"/>
      <c r="M29" s="43" t="str">
        <f>E29&amp;F29</f>
        <v/>
      </c>
      <c r="N29" s="54">
        <f>IF(ISERROR(INT(G29/10000)*3600+INT(MOD(G29,10000)/100)*60+MOD(G29,100)),"",INT(G29/10000)*3600+INT(MOD(G29,10000)/100)*60+MOD(G29,100))</f>
        <v>0</v>
      </c>
      <c r="O29" s="54" t="str">
        <f t="shared" si="0"/>
        <v/>
      </c>
      <c r="P29" s="3" t="str">
        <f>IF(AND(I29&lt;=100%,L29="長水路"),"指定強化選手","")</f>
        <v/>
      </c>
    </row>
    <row r="30" spans="1:16" ht="19.5" customHeight="1" x14ac:dyDescent="0.15">
      <c r="A30" s="43">
        <v>24</v>
      </c>
      <c r="B30" s="2"/>
      <c r="C30" s="3" t="str">
        <f t="shared" si="1"/>
        <v/>
      </c>
      <c r="D30" s="4"/>
      <c r="E30" s="5"/>
      <c r="F30" s="4"/>
      <c r="G30" s="6"/>
      <c r="H30" s="7" t="str">
        <f>IF(OR(D30="",M30=""),"",SUMIFS(男子ベース!E:E,男子ベース!C:C,D30,男子ベース!D:D,M30))</f>
        <v/>
      </c>
      <c r="I30" s="8" t="str">
        <f>IFERROR(N30/O30,"")</f>
        <v/>
      </c>
      <c r="J30" s="58"/>
      <c r="K30" s="9"/>
      <c r="L30" s="75"/>
      <c r="M30" s="43" t="str">
        <f>E30&amp;F30</f>
        <v/>
      </c>
      <c r="N30" s="54">
        <f>IF(ISERROR(INT(G30/10000)*3600+INT(MOD(G30,10000)/100)*60+MOD(G30,100)),"",INT(G30/10000)*3600+INT(MOD(G30,10000)/100)*60+MOD(G30,100))</f>
        <v>0</v>
      </c>
      <c r="O30" s="54" t="str">
        <f t="shared" si="0"/>
        <v/>
      </c>
      <c r="P30" s="3" t="str">
        <f>IF(AND(I30&lt;=100%,L30="長水路"),"指定強化選手","")</f>
        <v/>
      </c>
    </row>
    <row r="31" spans="1:16" ht="19.5" customHeight="1" x14ac:dyDescent="0.15">
      <c r="A31" s="43">
        <v>25</v>
      </c>
      <c r="B31" s="2"/>
      <c r="C31" s="3" t="str">
        <f t="shared" si="1"/>
        <v/>
      </c>
      <c r="D31" s="4"/>
      <c r="E31" s="5"/>
      <c r="F31" s="4"/>
      <c r="G31" s="6"/>
      <c r="H31" s="7" t="str">
        <f>IF(OR(D31="",M31=""),"",SUMIFS(男子ベース!E:E,男子ベース!C:C,D31,男子ベース!D:D,M31))</f>
        <v/>
      </c>
      <c r="I31" s="8" t="str">
        <f>IFERROR(N31/O31,"")</f>
        <v/>
      </c>
      <c r="J31" s="58"/>
      <c r="K31" s="9"/>
      <c r="L31" s="75"/>
      <c r="M31" s="43" t="str">
        <f>E31&amp;F31</f>
        <v/>
      </c>
      <c r="N31" s="54">
        <f>IF(ISERROR(INT(G31/10000)*3600+INT(MOD(G31,10000)/100)*60+MOD(G31,100)),"",INT(G31/10000)*3600+INT(MOD(G31,10000)/100)*60+MOD(G31,100))</f>
        <v>0</v>
      </c>
      <c r="O31" s="54" t="str">
        <f t="shared" si="0"/>
        <v/>
      </c>
      <c r="P31" s="3" t="str">
        <f>IF(AND(I31&lt;=100%,L31="長水路"),"指定強化選手","")</f>
        <v/>
      </c>
    </row>
  </sheetData>
  <sheetProtection algorithmName="SHA-512" hashValue="2NRD7LkiZofDRBq81A/AKVfHbrX9fBI3aylEEsPDhaRydFk+nwq24Uop6wOJ2fok/rOTrqq246fmP1RRXAOAUg==" saltValue="iLCPSZdlHVikB5w68AOBHA==" spinCount="100000" sheet="1" objects="1" scenarios="1"/>
  <sortState xmlns:xlrd2="http://schemas.microsoft.com/office/spreadsheetml/2017/richdata2" ref="B108:N135">
    <sortCondition ref="I107"/>
  </sortState>
  <mergeCells count="6">
    <mergeCell ref="A1:E1"/>
    <mergeCell ref="D4:F4"/>
    <mergeCell ref="D3:F3"/>
    <mergeCell ref="B3:C3"/>
    <mergeCell ref="B4:C4"/>
    <mergeCell ref="F1:I1"/>
  </mergeCells>
  <phoneticPr fontId="1"/>
  <conditionalFormatting sqref="J7:J31">
    <cfRule type="containsText" dxfId="1" priority="4" operator="containsText" text="合宿を選択">
      <formula>NOT(ISERROR(SEARCH("合宿を選択",J7)))</formula>
    </cfRule>
  </conditionalFormatting>
  <printOptions horizontalCentered="1"/>
  <pageMargins left="0.39370078740157483" right="0.39370078740157483" top="0.39370078740157483" bottom="0.27559055118110237" header="0.31496062992125984" footer="0.31496062992125984"/>
  <pageSetup paperSize="9" scale="9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5C5246B-A020-4903-9ED2-8709393842BA}">
          <x14:formula1>
            <xm:f>リスト!$C$2:$C$7</xm:f>
          </x14:formula1>
          <xm:sqref>D7:D31</xm:sqref>
        </x14:dataValidation>
        <x14:dataValidation type="list" allowBlank="1" showInputMessage="1" showErrorMessage="1" xr:uid="{EFE035A3-9B8E-4741-B4C0-3CFA6C472D5B}">
          <x14:formula1>
            <xm:f>リスト!$E$2:$E$6</xm:f>
          </x14:formula1>
          <xm:sqref>F7:F31</xm:sqref>
        </x14:dataValidation>
        <x14:dataValidation type="list" allowBlank="1" showInputMessage="1" showErrorMessage="1" xr:uid="{F1D0ED14-A73B-4CE0-A6E3-F7B63F7FE5D0}">
          <x14:formula1>
            <xm:f>リスト!$D$2:$D$7</xm:f>
          </x14:formula1>
          <xm:sqref>E7:E31</xm:sqref>
        </x14:dataValidation>
        <x14:dataValidation type="list" allowBlank="1" showInputMessage="1" showErrorMessage="1" xr:uid="{1C11E88C-E6D8-4CA2-B011-B41C4A75AA19}">
          <x14:formula1>
            <xm:f>リスト!$F$2:$F$3</xm:f>
          </x14:formula1>
          <xm:sqref>L7:L31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showZeros="0" zoomScaleNormal="100" workbookViewId="0">
      <selection activeCell="B7" sqref="B7"/>
    </sheetView>
  </sheetViews>
  <sheetFormatPr defaultColWidth="9" defaultRowHeight="13.5" x14ac:dyDescent="0.15"/>
  <cols>
    <col min="1" max="1" width="3.375" style="44" customWidth="1"/>
    <col min="2" max="2" width="14.5" style="44" customWidth="1"/>
    <col min="3" max="3" width="20.125" style="44" customWidth="1"/>
    <col min="4" max="4" width="6" style="45" customWidth="1"/>
    <col min="5" max="5" width="8.125" style="45" customWidth="1"/>
    <col min="6" max="6" width="13.75" style="45" customWidth="1"/>
    <col min="7" max="7" width="10.875" style="44" customWidth="1"/>
    <col min="8" max="8" width="10.875" style="46" customWidth="1"/>
    <col min="9" max="9" width="10.875" style="44" customWidth="1"/>
    <col min="10" max="10" width="11" style="44" customWidth="1"/>
    <col min="11" max="11" width="32.25" style="44" customWidth="1"/>
    <col min="12" max="12" width="11.375" style="45" customWidth="1"/>
    <col min="13" max="13" width="14.625" style="47" hidden="1" customWidth="1"/>
    <col min="14" max="14" width="10.75" style="45" hidden="1" customWidth="1"/>
    <col min="15" max="15" width="12" style="44" hidden="1" customWidth="1"/>
    <col min="16" max="16" width="12" style="44" customWidth="1"/>
    <col min="17" max="17" width="9" style="44" customWidth="1"/>
    <col min="18" max="16384" width="9" style="44"/>
  </cols>
  <sheetData>
    <row r="1" spans="1:16" s="38" customFormat="1" ht="18" customHeight="1" x14ac:dyDescent="0.15">
      <c r="A1" s="77" t="s">
        <v>77</v>
      </c>
      <c r="B1" s="77"/>
      <c r="C1" s="77"/>
      <c r="D1" s="77"/>
      <c r="E1" s="77"/>
      <c r="F1" s="81" t="s">
        <v>64</v>
      </c>
      <c r="G1" s="81"/>
      <c r="H1" s="81"/>
      <c r="I1" s="82"/>
      <c r="J1" s="59"/>
      <c r="K1" s="38" t="s">
        <v>56</v>
      </c>
      <c r="L1" s="42"/>
      <c r="M1" s="41"/>
      <c r="N1" s="42"/>
    </row>
    <row r="2" spans="1:16" s="38" customFormat="1" ht="18" customHeight="1" x14ac:dyDescent="0.15">
      <c r="D2" s="42"/>
      <c r="E2" s="42"/>
      <c r="F2" s="42"/>
      <c r="H2" s="40"/>
      <c r="L2" s="42"/>
      <c r="M2" s="41"/>
      <c r="N2" s="42"/>
    </row>
    <row r="3" spans="1:16" s="38" customFormat="1" ht="18" customHeight="1" x14ac:dyDescent="0.15">
      <c r="B3" s="79" t="s">
        <v>37</v>
      </c>
      <c r="C3" s="80"/>
      <c r="D3" s="83"/>
      <c r="E3" s="83"/>
      <c r="F3" s="83"/>
      <c r="H3" s="40"/>
      <c r="L3" s="42"/>
      <c r="M3" s="41"/>
      <c r="N3" s="42"/>
    </row>
    <row r="4" spans="1:16" s="38" customFormat="1" ht="18" customHeight="1" x14ac:dyDescent="0.15">
      <c r="B4" s="79" t="s">
        <v>49</v>
      </c>
      <c r="C4" s="80"/>
      <c r="D4" s="83"/>
      <c r="E4" s="83"/>
      <c r="F4" s="83"/>
      <c r="H4" s="40"/>
      <c r="L4" s="42"/>
      <c r="M4" s="41"/>
      <c r="N4" s="42"/>
    </row>
    <row r="5" spans="1:16" ht="18" customHeight="1" x14ac:dyDescent="0.15">
      <c r="J5" s="60"/>
    </row>
    <row r="6" spans="1:16" s="38" customFormat="1" ht="18" customHeight="1" x14ac:dyDescent="0.15">
      <c r="A6" s="43"/>
      <c r="B6" s="51" t="s">
        <v>0</v>
      </c>
      <c r="C6" s="51" t="s">
        <v>8</v>
      </c>
      <c r="D6" s="51" t="s">
        <v>15</v>
      </c>
      <c r="E6" s="51" t="s">
        <v>26</v>
      </c>
      <c r="F6" s="51" t="s">
        <v>16</v>
      </c>
      <c r="G6" s="52" t="s">
        <v>6</v>
      </c>
      <c r="H6" s="52" t="s">
        <v>61</v>
      </c>
      <c r="I6" s="53" t="s">
        <v>1</v>
      </c>
      <c r="J6" s="57" t="s">
        <v>71</v>
      </c>
      <c r="K6" s="51" t="s">
        <v>31</v>
      </c>
      <c r="L6" s="51" t="s">
        <v>79</v>
      </c>
      <c r="M6" s="51" t="s">
        <v>32</v>
      </c>
      <c r="N6" s="51" t="s">
        <v>6</v>
      </c>
      <c r="O6" s="51" t="s">
        <v>7</v>
      </c>
      <c r="P6" s="51" t="s">
        <v>74</v>
      </c>
    </row>
    <row r="7" spans="1:16" s="38" customFormat="1" ht="19.5" customHeight="1" x14ac:dyDescent="0.15">
      <c r="A7" s="43">
        <v>1</v>
      </c>
      <c r="B7" s="12"/>
      <c r="C7" s="3" t="str">
        <f t="shared" ref="C7:C31" si="0">IF(B7="","",$D$3)</f>
        <v/>
      </c>
      <c r="D7" s="13"/>
      <c r="E7" s="14"/>
      <c r="F7" s="13"/>
      <c r="G7" s="15"/>
      <c r="H7" s="7" t="str">
        <f>IF(OR(D7="",M7=""),"",SUMIFS(女子ベース!E:E,女子ベース!C:C,D7,女子ベース!D:D,M7))</f>
        <v/>
      </c>
      <c r="I7" s="8" t="str">
        <f>IFERROR(N7/O7,"")</f>
        <v/>
      </c>
      <c r="J7" s="61"/>
      <c r="K7" s="16"/>
      <c r="L7" s="76"/>
      <c r="M7" s="43" t="str">
        <f t="shared" ref="M7:M31" si="1">E7&amp;F7</f>
        <v/>
      </c>
      <c r="N7" s="54">
        <f>IF(ISERROR(INT(G7/10000)*3600+INT(MOD(G7,10000)/100)*60+MOD(G7,100)),"",INT(G7/10000)*3600+INT(MOD(G7,10000)/100)*60+MOD(G7,100))</f>
        <v>0</v>
      </c>
      <c r="O7" s="54" t="str">
        <f>IF(ISERROR(INT(H7/10000)*3600+INT(MOD(H7,10000)/100)*60+MOD(H7,100)),"",INT(H7/10000)*3600+INT(MOD(H7,10000)/100)*60+MOD(H7,100))</f>
        <v/>
      </c>
      <c r="P7" s="3" t="str">
        <f>IF(AND(I7&lt;=100%,L7="長水路"),"指定強化選手","")</f>
        <v/>
      </c>
    </row>
    <row r="8" spans="1:16" s="38" customFormat="1" ht="19.5" customHeight="1" x14ac:dyDescent="0.15">
      <c r="A8" s="43">
        <v>2</v>
      </c>
      <c r="B8" s="12"/>
      <c r="C8" s="3" t="str">
        <f t="shared" si="0"/>
        <v/>
      </c>
      <c r="D8" s="13"/>
      <c r="E8" s="14"/>
      <c r="F8" s="13"/>
      <c r="G8" s="15"/>
      <c r="H8" s="7" t="str">
        <f>IF(OR(D8="",M8=""),"",SUMIFS(女子ベース!E:E,女子ベース!C:C,D8,女子ベース!D:D,M8))</f>
        <v/>
      </c>
      <c r="I8" s="8" t="str">
        <f t="shared" ref="I8:I31" si="2">IFERROR(N8/O8,"")</f>
        <v/>
      </c>
      <c r="J8" s="61"/>
      <c r="K8" s="16"/>
      <c r="L8" s="76"/>
      <c r="M8" s="43" t="str">
        <f t="shared" si="1"/>
        <v/>
      </c>
      <c r="N8" s="54">
        <f>IF(ISERROR(INT(G8/10000)*3600+INT(MOD(G8,10000)/100)*60+MOD(G8,100)),"",INT(G8/10000)*3600+INT(MOD(G8,10000)/100)*60+MOD(G8,100))</f>
        <v>0</v>
      </c>
      <c r="O8" s="54" t="str">
        <f>IF(ISERROR(INT(H8/10000)*3600+INT(MOD(H8,10000)/100)*60+MOD(H8,100)),"",INT(H8/10000)*3600+INT(MOD(H8,10000)/100)*60+MOD(H8,100))</f>
        <v/>
      </c>
      <c r="P8" s="3" t="str">
        <f t="shared" ref="P8:P31" si="3">IF(AND(I8&lt;=100%,L8="長水路"),"指定強化選手","")</f>
        <v/>
      </c>
    </row>
    <row r="9" spans="1:16" s="38" customFormat="1" ht="19.5" customHeight="1" x14ac:dyDescent="0.15">
      <c r="A9" s="43">
        <v>3</v>
      </c>
      <c r="B9" s="12"/>
      <c r="C9" s="3" t="str">
        <f t="shared" si="0"/>
        <v/>
      </c>
      <c r="D9" s="13"/>
      <c r="E9" s="14"/>
      <c r="F9" s="13"/>
      <c r="G9" s="15"/>
      <c r="H9" s="7" t="str">
        <f>IF(OR(D9="",M9=""),"",SUMIFS(女子ベース!E:E,女子ベース!C:C,D9,女子ベース!D:D,M9))</f>
        <v/>
      </c>
      <c r="I9" s="8" t="str">
        <f t="shared" si="2"/>
        <v/>
      </c>
      <c r="J9" s="61"/>
      <c r="K9" s="16"/>
      <c r="L9" s="76"/>
      <c r="M9" s="43" t="str">
        <f t="shared" si="1"/>
        <v/>
      </c>
      <c r="N9" s="54">
        <f>IF(ISERROR(INT(G9/10000)*3600+INT(MOD(G9,10000)/100)*60+MOD(G9,100)),"",INT(G9/10000)*3600+INT(MOD(G9,10000)/100)*60+MOD(G9,100))</f>
        <v>0</v>
      </c>
      <c r="O9" s="54" t="str">
        <f>IF(ISERROR(INT(H9/10000)*3600+INT(MOD(H9,10000)/100)*60+MOD(H9,100)),"",INT(H9/10000)*3600+INT(MOD(H9,10000)/100)*60+MOD(H9,100))</f>
        <v/>
      </c>
      <c r="P9" s="3" t="str">
        <f t="shared" si="3"/>
        <v/>
      </c>
    </row>
    <row r="10" spans="1:16" s="38" customFormat="1" ht="19.5" customHeight="1" x14ac:dyDescent="0.15">
      <c r="A10" s="43">
        <v>4</v>
      </c>
      <c r="B10" s="12"/>
      <c r="C10" s="3" t="str">
        <f t="shared" si="0"/>
        <v/>
      </c>
      <c r="D10" s="13"/>
      <c r="E10" s="14"/>
      <c r="F10" s="13"/>
      <c r="G10" s="15"/>
      <c r="H10" s="7" t="str">
        <f>IF(OR(D10="",M10=""),"",SUMIFS(女子ベース!E:E,女子ベース!C:C,D10,女子ベース!D:D,M10))</f>
        <v/>
      </c>
      <c r="I10" s="8" t="str">
        <f t="shared" si="2"/>
        <v/>
      </c>
      <c r="J10" s="61"/>
      <c r="K10" s="16"/>
      <c r="L10" s="76"/>
      <c r="M10" s="43" t="str">
        <f t="shared" si="1"/>
        <v/>
      </c>
      <c r="N10" s="54">
        <f>IF(ISERROR(INT(G10/10000)*3600+INT(MOD(G10,10000)/100)*60+MOD(G10,100)),"",INT(G10/10000)*3600+INT(MOD(G10,10000)/100)*60+MOD(G10,100))</f>
        <v>0</v>
      </c>
      <c r="O10" s="54" t="str">
        <f>IF(ISERROR(INT(H10/10000)*3600+INT(MOD(H10,10000)/100)*60+MOD(H10,100)),"",INT(H10/10000)*3600+INT(MOD(H10,10000)/100)*60+MOD(H10,100))</f>
        <v/>
      </c>
      <c r="P10" s="3" t="str">
        <f t="shared" si="3"/>
        <v/>
      </c>
    </row>
    <row r="11" spans="1:16" s="38" customFormat="1" ht="19.5" customHeight="1" x14ac:dyDescent="0.15">
      <c r="A11" s="43">
        <v>5</v>
      </c>
      <c r="B11" s="12"/>
      <c r="C11" s="3" t="str">
        <f t="shared" si="0"/>
        <v/>
      </c>
      <c r="D11" s="13"/>
      <c r="E11" s="14"/>
      <c r="F11" s="13"/>
      <c r="G11" s="15"/>
      <c r="H11" s="7" t="str">
        <f>IF(OR(D11="",M11=""),"",SUMIFS(女子ベース!E:E,女子ベース!C:C,D11,女子ベース!D:D,M11))</f>
        <v/>
      </c>
      <c r="I11" s="8" t="str">
        <f t="shared" si="2"/>
        <v/>
      </c>
      <c r="J11" s="61"/>
      <c r="K11" s="16"/>
      <c r="L11" s="76"/>
      <c r="M11" s="43" t="str">
        <f t="shared" si="1"/>
        <v/>
      </c>
      <c r="N11" s="54">
        <f>IF(ISERROR(INT(G11/10000)*3600+INT(MOD(G11,10000)/100)*60+MOD(G11,100)),"",INT(G11/10000)*3600+INT(MOD(G11,10000)/100)*60+MOD(G11,100))</f>
        <v>0</v>
      </c>
      <c r="O11" s="54" t="str">
        <f>IF(ISERROR(INT(H11/10000)*3600+INT(MOD(H11,10000)/100)*60+MOD(H11,100)),"",INT(H11/10000)*3600+INT(MOD(H11,10000)/100)*60+MOD(H11,100))</f>
        <v/>
      </c>
      <c r="P11" s="3" t="str">
        <f t="shared" si="3"/>
        <v/>
      </c>
    </row>
    <row r="12" spans="1:16" s="38" customFormat="1" ht="19.5" customHeight="1" x14ac:dyDescent="0.15">
      <c r="A12" s="43">
        <v>6</v>
      </c>
      <c r="B12" s="12"/>
      <c r="C12" s="3" t="str">
        <f t="shared" si="0"/>
        <v/>
      </c>
      <c r="D12" s="13"/>
      <c r="E12" s="14"/>
      <c r="F12" s="13"/>
      <c r="G12" s="15"/>
      <c r="H12" s="7" t="str">
        <f>IF(OR(D12="",M12=""),"",SUMIFS(女子ベース!E:E,女子ベース!C:C,D12,女子ベース!D:D,M12))</f>
        <v/>
      </c>
      <c r="I12" s="8" t="str">
        <f t="shared" si="2"/>
        <v/>
      </c>
      <c r="J12" s="61"/>
      <c r="K12" s="16"/>
      <c r="L12" s="76"/>
      <c r="M12" s="43" t="str">
        <f t="shared" si="1"/>
        <v/>
      </c>
      <c r="N12" s="54">
        <f>IF(ISERROR(INT(G12/10000)*3600+INT(MOD(G12,10000)/100)*60+MOD(G12,100)),"",INT(G12/10000)*3600+INT(MOD(G12,10000)/100)*60+MOD(G12,100))</f>
        <v>0</v>
      </c>
      <c r="O12" s="54" t="str">
        <f>IF(ISERROR(INT(H12/10000)*3600+INT(MOD(H12,10000)/100)*60+MOD(H12,100)),"",INT(H12/10000)*3600+INT(MOD(H12,10000)/100)*60+MOD(H12,100))</f>
        <v/>
      </c>
      <c r="P12" s="3" t="str">
        <f t="shared" si="3"/>
        <v/>
      </c>
    </row>
    <row r="13" spans="1:16" s="38" customFormat="1" ht="19.5" customHeight="1" x14ac:dyDescent="0.15">
      <c r="A13" s="43">
        <v>7</v>
      </c>
      <c r="B13" s="12"/>
      <c r="C13" s="3" t="str">
        <f t="shared" si="0"/>
        <v/>
      </c>
      <c r="D13" s="13"/>
      <c r="E13" s="14"/>
      <c r="F13" s="13"/>
      <c r="G13" s="15"/>
      <c r="H13" s="7" t="str">
        <f>IF(OR(D13="",M13=""),"",SUMIFS(女子ベース!E:E,女子ベース!C:C,D13,女子ベース!D:D,M13))</f>
        <v/>
      </c>
      <c r="I13" s="8" t="str">
        <f t="shared" si="2"/>
        <v/>
      </c>
      <c r="J13" s="61"/>
      <c r="K13" s="16"/>
      <c r="L13" s="76"/>
      <c r="M13" s="43" t="str">
        <f t="shared" si="1"/>
        <v/>
      </c>
      <c r="N13" s="54">
        <f>IF(ISERROR(INT(G13/10000)*3600+INT(MOD(G13,10000)/100)*60+MOD(G13,100)),"",INT(G13/10000)*3600+INT(MOD(G13,10000)/100)*60+MOD(G13,100))</f>
        <v>0</v>
      </c>
      <c r="O13" s="54" t="str">
        <f>IF(ISERROR(INT(H13/10000)*3600+INT(MOD(H13,10000)/100)*60+MOD(H13,100)),"",INT(H13/10000)*3600+INT(MOD(H13,10000)/100)*60+MOD(H13,100))</f>
        <v/>
      </c>
      <c r="P13" s="3" t="str">
        <f t="shared" si="3"/>
        <v/>
      </c>
    </row>
    <row r="14" spans="1:16" s="38" customFormat="1" ht="19.5" customHeight="1" x14ac:dyDescent="0.15">
      <c r="A14" s="43">
        <v>8</v>
      </c>
      <c r="B14" s="12"/>
      <c r="C14" s="3" t="str">
        <f t="shared" si="0"/>
        <v/>
      </c>
      <c r="D14" s="13"/>
      <c r="E14" s="14"/>
      <c r="F14" s="13"/>
      <c r="G14" s="15"/>
      <c r="H14" s="7" t="str">
        <f>IF(OR(D14="",M14=""),"",SUMIFS(女子ベース!E:E,女子ベース!C:C,D14,女子ベース!D:D,M14))</f>
        <v/>
      </c>
      <c r="I14" s="8" t="str">
        <f t="shared" si="2"/>
        <v/>
      </c>
      <c r="J14" s="61"/>
      <c r="K14" s="16"/>
      <c r="L14" s="76"/>
      <c r="M14" s="43" t="str">
        <f t="shared" si="1"/>
        <v/>
      </c>
      <c r="N14" s="54">
        <f>IF(ISERROR(INT(G14/10000)*3600+INT(MOD(G14,10000)/100)*60+MOD(G14,100)),"",INT(G14/10000)*3600+INT(MOD(G14,10000)/100)*60+MOD(G14,100))</f>
        <v>0</v>
      </c>
      <c r="O14" s="54" t="str">
        <f>IF(ISERROR(INT(H14/10000)*3600+INT(MOD(H14,10000)/100)*60+MOD(H14,100)),"",INT(H14/10000)*3600+INT(MOD(H14,10000)/100)*60+MOD(H14,100))</f>
        <v/>
      </c>
      <c r="P14" s="3" t="str">
        <f t="shared" si="3"/>
        <v/>
      </c>
    </row>
    <row r="15" spans="1:16" s="38" customFormat="1" ht="19.5" customHeight="1" x14ac:dyDescent="0.15">
      <c r="A15" s="43">
        <v>9</v>
      </c>
      <c r="B15" s="12"/>
      <c r="C15" s="3" t="str">
        <f t="shared" si="0"/>
        <v/>
      </c>
      <c r="D15" s="13"/>
      <c r="E15" s="14"/>
      <c r="F15" s="13"/>
      <c r="G15" s="15"/>
      <c r="H15" s="7" t="str">
        <f>IF(OR(D15="",M15=""),"",SUMIFS(女子ベース!E:E,女子ベース!C:C,D15,女子ベース!D:D,M15))</f>
        <v/>
      </c>
      <c r="I15" s="8" t="str">
        <f t="shared" si="2"/>
        <v/>
      </c>
      <c r="J15" s="61"/>
      <c r="K15" s="16"/>
      <c r="L15" s="76"/>
      <c r="M15" s="43" t="str">
        <f t="shared" si="1"/>
        <v/>
      </c>
      <c r="N15" s="54">
        <f>IF(ISERROR(INT(G15/10000)*3600+INT(MOD(G15,10000)/100)*60+MOD(G15,100)),"",INT(G15/10000)*3600+INT(MOD(G15,10000)/100)*60+MOD(G15,100))</f>
        <v>0</v>
      </c>
      <c r="O15" s="54" t="str">
        <f>IF(ISERROR(INT(H15/10000)*3600+INT(MOD(H15,10000)/100)*60+MOD(H15,100)),"",INT(H15/10000)*3600+INT(MOD(H15,10000)/100)*60+MOD(H15,100))</f>
        <v/>
      </c>
      <c r="P15" s="3" t="str">
        <f t="shared" si="3"/>
        <v/>
      </c>
    </row>
    <row r="16" spans="1:16" s="38" customFormat="1" ht="19.5" customHeight="1" x14ac:dyDescent="0.15">
      <c r="A16" s="43">
        <v>10</v>
      </c>
      <c r="B16" s="12"/>
      <c r="C16" s="3" t="str">
        <f t="shared" si="0"/>
        <v/>
      </c>
      <c r="D16" s="13"/>
      <c r="E16" s="14"/>
      <c r="F16" s="13"/>
      <c r="G16" s="15"/>
      <c r="H16" s="7" t="str">
        <f>IF(OR(D16="",M16=""),"",SUMIFS(女子ベース!E:E,女子ベース!C:C,D16,女子ベース!D:D,M16))</f>
        <v/>
      </c>
      <c r="I16" s="8" t="str">
        <f t="shared" si="2"/>
        <v/>
      </c>
      <c r="J16" s="61"/>
      <c r="K16" s="16"/>
      <c r="L16" s="76"/>
      <c r="M16" s="43" t="str">
        <f t="shared" si="1"/>
        <v/>
      </c>
      <c r="N16" s="54">
        <f>IF(ISERROR(INT(G16/10000)*3600+INT(MOD(G16,10000)/100)*60+MOD(G16,100)),"",INT(G16/10000)*3600+INT(MOD(G16,10000)/100)*60+MOD(G16,100))</f>
        <v>0</v>
      </c>
      <c r="O16" s="54" t="str">
        <f>IF(ISERROR(INT(H16/10000)*3600+INT(MOD(H16,10000)/100)*60+MOD(H16,100)),"",INT(H16/10000)*3600+INT(MOD(H16,10000)/100)*60+MOD(H16,100))</f>
        <v/>
      </c>
      <c r="P16" s="3" t="str">
        <f t="shared" si="3"/>
        <v/>
      </c>
    </row>
    <row r="17" spans="1:16" s="38" customFormat="1" ht="19.5" customHeight="1" x14ac:dyDescent="0.15">
      <c r="A17" s="43">
        <v>11</v>
      </c>
      <c r="B17" s="12"/>
      <c r="C17" s="3" t="str">
        <f t="shared" si="0"/>
        <v/>
      </c>
      <c r="D17" s="13"/>
      <c r="E17" s="14"/>
      <c r="F17" s="13"/>
      <c r="G17" s="15"/>
      <c r="H17" s="7" t="str">
        <f>IF(OR(D17="",M17=""),"",SUMIFS(女子ベース!E:E,女子ベース!C:C,D17,女子ベース!D:D,M17))</f>
        <v/>
      </c>
      <c r="I17" s="8" t="str">
        <f t="shared" si="2"/>
        <v/>
      </c>
      <c r="J17" s="61"/>
      <c r="K17" s="16"/>
      <c r="L17" s="76"/>
      <c r="M17" s="43" t="str">
        <f t="shared" si="1"/>
        <v/>
      </c>
      <c r="N17" s="54">
        <f>IF(ISERROR(INT(G17/10000)*3600+INT(MOD(G17,10000)/100)*60+MOD(G17,100)),"",INT(G17/10000)*3600+INT(MOD(G17,10000)/100)*60+MOD(G17,100))</f>
        <v>0</v>
      </c>
      <c r="O17" s="54" t="str">
        <f>IF(ISERROR(INT(H17/10000)*3600+INT(MOD(H17,10000)/100)*60+MOD(H17,100)),"",INT(H17/10000)*3600+INT(MOD(H17,10000)/100)*60+MOD(H17,100))</f>
        <v/>
      </c>
      <c r="P17" s="3" t="str">
        <f t="shared" si="3"/>
        <v/>
      </c>
    </row>
    <row r="18" spans="1:16" s="38" customFormat="1" ht="19.5" customHeight="1" x14ac:dyDescent="0.15">
      <c r="A18" s="43">
        <v>12</v>
      </c>
      <c r="B18" s="12"/>
      <c r="C18" s="3" t="str">
        <f t="shared" si="0"/>
        <v/>
      </c>
      <c r="D18" s="13"/>
      <c r="E18" s="14"/>
      <c r="F18" s="13"/>
      <c r="G18" s="15"/>
      <c r="H18" s="7" t="str">
        <f>IF(OR(D18="",M18=""),"",SUMIFS(女子ベース!E:E,女子ベース!C:C,D18,女子ベース!D:D,M18))</f>
        <v/>
      </c>
      <c r="I18" s="8" t="str">
        <f t="shared" si="2"/>
        <v/>
      </c>
      <c r="J18" s="61"/>
      <c r="K18" s="16"/>
      <c r="L18" s="76"/>
      <c r="M18" s="43" t="str">
        <f t="shared" si="1"/>
        <v/>
      </c>
      <c r="N18" s="54">
        <f>IF(ISERROR(INT(G18/10000)*3600+INT(MOD(G18,10000)/100)*60+MOD(G18,100)),"",INT(G18/10000)*3600+INT(MOD(G18,10000)/100)*60+MOD(G18,100))</f>
        <v>0</v>
      </c>
      <c r="O18" s="54" t="str">
        <f>IF(ISERROR(INT(H18/10000)*3600+INT(MOD(H18,10000)/100)*60+MOD(H18,100)),"",INT(H18/10000)*3600+INT(MOD(H18,10000)/100)*60+MOD(H18,100))</f>
        <v/>
      </c>
      <c r="P18" s="3" t="str">
        <f t="shared" si="3"/>
        <v/>
      </c>
    </row>
    <row r="19" spans="1:16" s="38" customFormat="1" ht="19.5" customHeight="1" x14ac:dyDescent="0.15">
      <c r="A19" s="43">
        <v>13</v>
      </c>
      <c r="B19" s="12"/>
      <c r="C19" s="3" t="str">
        <f t="shared" si="0"/>
        <v/>
      </c>
      <c r="D19" s="13"/>
      <c r="E19" s="14"/>
      <c r="F19" s="13"/>
      <c r="G19" s="15"/>
      <c r="H19" s="7" t="str">
        <f>IF(OR(D19="",M19=""),"",SUMIFS(女子ベース!E:E,女子ベース!C:C,D19,女子ベース!D:D,M19))</f>
        <v/>
      </c>
      <c r="I19" s="8" t="str">
        <f t="shared" si="2"/>
        <v/>
      </c>
      <c r="J19" s="61"/>
      <c r="K19" s="16"/>
      <c r="L19" s="76"/>
      <c r="M19" s="43" t="str">
        <f t="shared" si="1"/>
        <v/>
      </c>
      <c r="N19" s="54">
        <f>IF(ISERROR(INT(G19/10000)*3600+INT(MOD(G19,10000)/100)*60+MOD(G19,100)),"",INT(G19/10000)*3600+INT(MOD(G19,10000)/100)*60+MOD(G19,100))</f>
        <v>0</v>
      </c>
      <c r="O19" s="54" t="str">
        <f>IF(ISERROR(INT(H19/10000)*3600+INT(MOD(H19,10000)/100)*60+MOD(H19,100)),"",INT(H19/10000)*3600+INT(MOD(H19,10000)/100)*60+MOD(H19,100))</f>
        <v/>
      </c>
      <c r="P19" s="3" t="str">
        <f t="shared" si="3"/>
        <v/>
      </c>
    </row>
    <row r="20" spans="1:16" s="38" customFormat="1" ht="19.5" customHeight="1" x14ac:dyDescent="0.15">
      <c r="A20" s="43">
        <v>14</v>
      </c>
      <c r="B20" s="12"/>
      <c r="C20" s="3" t="str">
        <f t="shared" si="0"/>
        <v/>
      </c>
      <c r="D20" s="13"/>
      <c r="E20" s="14"/>
      <c r="F20" s="13"/>
      <c r="G20" s="15"/>
      <c r="H20" s="7" t="str">
        <f>IF(OR(D20="",M20=""),"",SUMIFS(女子ベース!E:E,女子ベース!C:C,D20,女子ベース!D:D,M20))</f>
        <v/>
      </c>
      <c r="I20" s="8" t="str">
        <f t="shared" si="2"/>
        <v/>
      </c>
      <c r="J20" s="61"/>
      <c r="K20" s="16"/>
      <c r="L20" s="76"/>
      <c r="M20" s="43" t="str">
        <f t="shared" si="1"/>
        <v/>
      </c>
      <c r="N20" s="54">
        <f>IF(ISERROR(INT(G20/10000)*3600+INT(MOD(G20,10000)/100)*60+MOD(G20,100)),"",INT(G20/10000)*3600+INT(MOD(G20,10000)/100)*60+MOD(G20,100))</f>
        <v>0</v>
      </c>
      <c r="O20" s="54" t="str">
        <f>IF(ISERROR(INT(H20/10000)*3600+INT(MOD(H20,10000)/100)*60+MOD(H20,100)),"",INT(H20/10000)*3600+INT(MOD(H20,10000)/100)*60+MOD(H20,100))</f>
        <v/>
      </c>
      <c r="P20" s="3" t="str">
        <f t="shared" si="3"/>
        <v/>
      </c>
    </row>
    <row r="21" spans="1:16" s="38" customFormat="1" ht="19.5" customHeight="1" x14ac:dyDescent="0.15">
      <c r="A21" s="43">
        <v>15</v>
      </c>
      <c r="B21" s="12"/>
      <c r="C21" s="3" t="str">
        <f t="shared" si="0"/>
        <v/>
      </c>
      <c r="D21" s="13"/>
      <c r="E21" s="14"/>
      <c r="F21" s="13"/>
      <c r="G21" s="15"/>
      <c r="H21" s="7" t="str">
        <f>IF(OR(D21="",M21=""),"",SUMIFS(女子ベース!E:E,女子ベース!C:C,D21,女子ベース!D:D,M21))</f>
        <v/>
      </c>
      <c r="I21" s="8" t="str">
        <f t="shared" si="2"/>
        <v/>
      </c>
      <c r="J21" s="61"/>
      <c r="K21" s="16"/>
      <c r="L21" s="76"/>
      <c r="M21" s="43" t="str">
        <f t="shared" si="1"/>
        <v/>
      </c>
      <c r="N21" s="54">
        <f>IF(ISERROR(INT(G21/10000)*3600+INT(MOD(G21,10000)/100)*60+MOD(G21,100)),"",INT(G21/10000)*3600+INT(MOD(G21,10000)/100)*60+MOD(G21,100))</f>
        <v>0</v>
      </c>
      <c r="O21" s="54" t="str">
        <f>IF(ISERROR(INT(H21/10000)*3600+INT(MOD(H21,10000)/100)*60+MOD(H21,100)),"",INT(H21/10000)*3600+INT(MOD(H21,10000)/100)*60+MOD(H21,100))</f>
        <v/>
      </c>
      <c r="P21" s="3" t="str">
        <f t="shared" si="3"/>
        <v/>
      </c>
    </row>
    <row r="22" spans="1:16" s="38" customFormat="1" ht="19.5" customHeight="1" x14ac:dyDescent="0.15">
      <c r="A22" s="43">
        <v>16</v>
      </c>
      <c r="B22" s="12"/>
      <c r="C22" s="3" t="str">
        <f t="shared" si="0"/>
        <v/>
      </c>
      <c r="D22" s="13"/>
      <c r="E22" s="14"/>
      <c r="F22" s="13"/>
      <c r="G22" s="15"/>
      <c r="H22" s="7" t="str">
        <f>IF(OR(D22="",M22=""),"",SUMIFS(女子ベース!E:E,女子ベース!C:C,D22,女子ベース!D:D,M22))</f>
        <v/>
      </c>
      <c r="I22" s="8" t="str">
        <f t="shared" si="2"/>
        <v/>
      </c>
      <c r="J22" s="61"/>
      <c r="K22" s="16"/>
      <c r="L22" s="76"/>
      <c r="M22" s="43" t="str">
        <f t="shared" si="1"/>
        <v/>
      </c>
      <c r="N22" s="54">
        <f>IF(ISERROR(INT(G22/10000)*3600+INT(MOD(G22,10000)/100)*60+MOD(G22,100)),"",INT(G22/10000)*3600+INT(MOD(G22,10000)/100)*60+MOD(G22,100))</f>
        <v>0</v>
      </c>
      <c r="O22" s="54" t="str">
        <f>IF(ISERROR(INT(H22/10000)*3600+INT(MOD(H22,10000)/100)*60+MOD(H22,100)),"",INT(H22/10000)*3600+INT(MOD(H22,10000)/100)*60+MOD(H22,100))</f>
        <v/>
      </c>
      <c r="P22" s="3" t="str">
        <f t="shared" si="3"/>
        <v/>
      </c>
    </row>
    <row r="23" spans="1:16" s="38" customFormat="1" ht="19.5" customHeight="1" x14ac:dyDescent="0.15">
      <c r="A23" s="43">
        <v>17</v>
      </c>
      <c r="B23" s="12"/>
      <c r="C23" s="3" t="str">
        <f t="shared" si="0"/>
        <v/>
      </c>
      <c r="D23" s="13"/>
      <c r="E23" s="14"/>
      <c r="F23" s="13"/>
      <c r="G23" s="15"/>
      <c r="H23" s="7" t="str">
        <f>IF(OR(D23="",M23=""),"",SUMIFS(女子ベース!E:E,女子ベース!C:C,D23,女子ベース!D:D,M23))</f>
        <v/>
      </c>
      <c r="I23" s="8" t="str">
        <f t="shared" si="2"/>
        <v/>
      </c>
      <c r="J23" s="61"/>
      <c r="K23" s="16"/>
      <c r="L23" s="76"/>
      <c r="M23" s="43" t="str">
        <f t="shared" si="1"/>
        <v/>
      </c>
      <c r="N23" s="54">
        <f>IF(ISERROR(INT(G23/10000)*3600+INT(MOD(G23,10000)/100)*60+MOD(G23,100)),"",INT(G23/10000)*3600+INT(MOD(G23,10000)/100)*60+MOD(G23,100))</f>
        <v>0</v>
      </c>
      <c r="O23" s="54" t="str">
        <f>IF(ISERROR(INT(H23/10000)*3600+INT(MOD(H23,10000)/100)*60+MOD(H23,100)),"",INT(H23/10000)*3600+INT(MOD(H23,10000)/100)*60+MOD(H23,100))</f>
        <v/>
      </c>
      <c r="P23" s="3" t="str">
        <f t="shared" si="3"/>
        <v/>
      </c>
    </row>
    <row r="24" spans="1:16" s="38" customFormat="1" ht="19.5" customHeight="1" x14ac:dyDescent="0.15">
      <c r="A24" s="43">
        <v>18</v>
      </c>
      <c r="B24" s="12"/>
      <c r="C24" s="3" t="str">
        <f t="shared" si="0"/>
        <v/>
      </c>
      <c r="D24" s="13"/>
      <c r="E24" s="14"/>
      <c r="F24" s="13"/>
      <c r="G24" s="15"/>
      <c r="H24" s="7" t="str">
        <f>IF(OR(D24="",M24=""),"",SUMIFS(女子ベース!E:E,女子ベース!C:C,D24,女子ベース!D:D,M24))</f>
        <v/>
      </c>
      <c r="I24" s="8" t="str">
        <f t="shared" si="2"/>
        <v/>
      </c>
      <c r="J24" s="61"/>
      <c r="K24" s="16"/>
      <c r="L24" s="76"/>
      <c r="M24" s="43" t="str">
        <f t="shared" si="1"/>
        <v/>
      </c>
      <c r="N24" s="54">
        <f>IF(ISERROR(INT(G24/10000)*3600+INT(MOD(G24,10000)/100)*60+MOD(G24,100)),"",INT(G24/10000)*3600+INT(MOD(G24,10000)/100)*60+MOD(G24,100))</f>
        <v>0</v>
      </c>
      <c r="O24" s="54" t="str">
        <f>IF(ISERROR(INT(H24/10000)*3600+INT(MOD(H24,10000)/100)*60+MOD(H24,100)),"",INT(H24/10000)*3600+INT(MOD(H24,10000)/100)*60+MOD(H24,100))</f>
        <v/>
      </c>
      <c r="P24" s="3" t="str">
        <f t="shared" si="3"/>
        <v/>
      </c>
    </row>
    <row r="25" spans="1:16" s="38" customFormat="1" ht="19.5" customHeight="1" x14ac:dyDescent="0.15">
      <c r="A25" s="43">
        <v>19</v>
      </c>
      <c r="B25" s="12"/>
      <c r="C25" s="3" t="str">
        <f t="shared" si="0"/>
        <v/>
      </c>
      <c r="D25" s="13"/>
      <c r="E25" s="14"/>
      <c r="F25" s="13"/>
      <c r="G25" s="15"/>
      <c r="H25" s="7" t="str">
        <f>IF(OR(D25="",M25=""),"",SUMIFS(女子ベース!E:E,女子ベース!C:C,D25,女子ベース!D:D,M25))</f>
        <v/>
      </c>
      <c r="I25" s="8" t="str">
        <f t="shared" si="2"/>
        <v/>
      </c>
      <c r="J25" s="61"/>
      <c r="K25" s="16"/>
      <c r="L25" s="76"/>
      <c r="M25" s="43" t="str">
        <f t="shared" si="1"/>
        <v/>
      </c>
      <c r="N25" s="54">
        <f>IF(ISERROR(INT(G25/10000)*3600+INT(MOD(G25,10000)/100)*60+MOD(G25,100)),"",INT(G25/10000)*3600+INT(MOD(G25,10000)/100)*60+MOD(G25,100))</f>
        <v>0</v>
      </c>
      <c r="O25" s="54" t="str">
        <f>IF(ISERROR(INT(H25/10000)*3600+INT(MOD(H25,10000)/100)*60+MOD(H25,100)),"",INT(H25/10000)*3600+INT(MOD(H25,10000)/100)*60+MOD(H25,100))</f>
        <v/>
      </c>
      <c r="P25" s="3" t="str">
        <f t="shared" si="3"/>
        <v/>
      </c>
    </row>
    <row r="26" spans="1:16" s="38" customFormat="1" ht="19.5" customHeight="1" x14ac:dyDescent="0.15">
      <c r="A26" s="43">
        <v>20</v>
      </c>
      <c r="B26" s="12"/>
      <c r="C26" s="3" t="str">
        <f t="shared" si="0"/>
        <v/>
      </c>
      <c r="D26" s="13"/>
      <c r="E26" s="14"/>
      <c r="F26" s="13"/>
      <c r="G26" s="15"/>
      <c r="H26" s="7" t="str">
        <f>IF(OR(D26="",M26=""),"",SUMIFS(女子ベース!E:E,女子ベース!C:C,D26,女子ベース!D:D,M26))</f>
        <v/>
      </c>
      <c r="I26" s="8" t="str">
        <f t="shared" si="2"/>
        <v/>
      </c>
      <c r="J26" s="61"/>
      <c r="K26" s="16"/>
      <c r="L26" s="76"/>
      <c r="M26" s="43" t="str">
        <f t="shared" si="1"/>
        <v/>
      </c>
      <c r="N26" s="54">
        <f>IF(ISERROR(INT(G26/10000)*3600+INT(MOD(G26,10000)/100)*60+MOD(G26,100)),"",INT(G26/10000)*3600+INT(MOD(G26,10000)/100)*60+MOD(G26,100))</f>
        <v>0</v>
      </c>
      <c r="O26" s="54" t="str">
        <f>IF(ISERROR(INT(H26/10000)*3600+INT(MOD(H26,10000)/100)*60+MOD(H26,100)),"",INT(H26/10000)*3600+INT(MOD(H26,10000)/100)*60+MOD(H26,100))</f>
        <v/>
      </c>
      <c r="P26" s="3" t="str">
        <f t="shared" si="3"/>
        <v/>
      </c>
    </row>
    <row r="27" spans="1:16" s="38" customFormat="1" ht="19.5" customHeight="1" x14ac:dyDescent="0.15">
      <c r="A27" s="43">
        <v>21</v>
      </c>
      <c r="B27" s="12"/>
      <c r="C27" s="3" t="str">
        <f t="shared" si="0"/>
        <v/>
      </c>
      <c r="D27" s="13"/>
      <c r="E27" s="14"/>
      <c r="F27" s="13"/>
      <c r="G27" s="15"/>
      <c r="H27" s="7" t="str">
        <f>IF(OR(D27="",M27=""),"",SUMIFS(女子ベース!E:E,女子ベース!C:C,D27,女子ベース!D:D,M27))</f>
        <v/>
      </c>
      <c r="I27" s="8" t="str">
        <f t="shared" si="2"/>
        <v/>
      </c>
      <c r="J27" s="61"/>
      <c r="K27" s="16"/>
      <c r="L27" s="76"/>
      <c r="M27" s="43" t="str">
        <f t="shared" si="1"/>
        <v/>
      </c>
      <c r="N27" s="54">
        <f>IF(ISERROR(INT(G27/10000)*3600+INT(MOD(G27,10000)/100)*60+MOD(G27,100)),"",INT(G27/10000)*3600+INT(MOD(G27,10000)/100)*60+MOD(G27,100))</f>
        <v>0</v>
      </c>
      <c r="O27" s="54" t="str">
        <f>IF(ISERROR(INT(H27/10000)*3600+INT(MOD(H27,10000)/100)*60+MOD(H27,100)),"",INT(H27/10000)*3600+INT(MOD(H27,10000)/100)*60+MOD(H27,100))</f>
        <v/>
      </c>
      <c r="P27" s="3" t="str">
        <f t="shared" si="3"/>
        <v/>
      </c>
    </row>
    <row r="28" spans="1:16" s="38" customFormat="1" ht="19.5" customHeight="1" x14ac:dyDescent="0.15">
      <c r="A28" s="43">
        <v>22</v>
      </c>
      <c r="B28" s="12"/>
      <c r="C28" s="3" t="str">
        <f t="shared" si="0"/>
        <v/>
      </c>
      <c r="D28" s="13"/>
      <c r="E28" s="14"/>
      <c r="F28" s="13"/>
      <c r="G28" s="15"/>
      <c r="H28" s="7" t="str">
        <f>IF(OR(D28="",M28=""),"",SUMIFS(女子ベース!E:E,女子ベース!C:C,D28,女子ベース!D:D,M28))</f>
        <v/>
      </c>
      <c r="I28" s="8" t="str">
        <f t="shared" si="2"/>
        <v/>
      </c>
      <c r="J28" s="61"/>
      <c r="K28" s="16"/>
      <c r="L28" s="76"/>
      <c r="M28" s="43" t="str">
        <f t="shared" si="1"/>
        <v/>
      </c>
      <c r="N28" s="54">
        <f>IF(ISERROR(INT(G28/10000)*3600+INT(MOD(G28,10000)/100)*60+MOD(G28,100)),"",INT(G28/10000)*3600+INT(MOD(G28,10000)/100)*60+MOD(G28,100))</f>
        <v>0</v>
      </c>
      <c r="O28" s="54" t="str">
        <f>IF(ISERROR(INT(H28/10000)*3600+INT(MOD(H28,10000)/100)*60+MOD(H28,100)),"",INT(H28/10000)*3600+INT(MOD(H28,10000)/100)*60+MOD(H28,100))</f>
        <v/>
      </c>
      <c r="P28" s="3" t="str">
        <f t="shared" si="3"/>
        <v/>
      </c>
    </row>
    <row r="29" spans="1:16" s="38" customFormat="1" ht="19.5" customHeight="1" x14ac:dyDescent="0.15">
      <c r="A29" s="43">
        <v>23</v>
      </c>
      <c r="B29" s="12"/>
      <c r="C29" s="3" t="str">
        <f t="shared" si="0"/>
        <v/>
      </c>
      <c r="D29" s="13"/>
      <c r="E29" s="14"/>
      <c r="F29" s="13"/>
      <c r="G29" s="15"/>
      <c r="H29" s="7" t="str">
        <f>IF(OR(D29="",M29=""),"",SUMIFS(女子ベース!E:E,女子ベース!C:C,D29,女子ベース!D:D,M29))</f>
        <v/>
      </c>
      <c r="I29" s="8" t="str">
        <f t="shared" si="2"/>
        <v/>
      </c>
      <c r="J29" s="61"/>
      <c r="K29" s="16"/>
      <c r="L29" s="76"/>
      <c r="M29" s="43" t="str">
        <f t="shared" si="1"/>
        <v/>
      </c>
      <c r="N29" s="54">
        <f>IF(ISERROR(INT(G29/10000)*3600+INT(MOD(G29,10000)/100)*60+MOD(G29,100)),"",INT(G29/10000)*3600+INT(MOD(G29,10000)/100)*60+MOD(G29,100))</f>
        <v>0</v>
      </c>
      <c r="O29" s="54" t="str">
        <f>IF(ISERROR(INT(H29/10000)*3600+INT(MOD(H29,10000)/100)*60+MOD(H29,100)),"",INT(H29/10000)*3600+INT(MOD(H29,10000)/100)*60+MOD(H29,100))</f>
        <v/>
      </c>
      <c r="P29" s="3" t="str">
        <f t="shared" si="3"/>
        <v/>
      </c>
    </row>
    <row r="30" spans="1:16" s="38" customFormat="1" ht="19.5" customHeight="1" x14ac:dyDescent="0.15">
      <c r="A30" s="43">
        <v>24</v>
      </c>
      <c r="B30" s="12"/>
      <c r="C30" s="3" t="str">
        <f t="shared" si="0"/>
        <v/>
      </c>
      <c r="D30" s="13"/>
      <c r="E30" s="14"/>
      <c r="F30" s="13"/>
      <c r="G30" s="15"/>
      <c r="H30" s="7" t="str">
        <f>IF(OR(D30="",M30=""),"",SUMIFS(女子ベース!E:E,女子ベース!C:C,D30,女子ベース!D:D,M30))</f>
        <v/>
      </c>
      <c r="I30" s="8" t="str">
        <f t="shared" si="2"/>
        <v/>
      </c>
      <c r="J30" s="61"/>
      <c r="K30" s="16"/>
      <c r="L30" s="76"/>
      <c r="M30" s="43" t="str">
        <f t="shared" si="1"/>
        <v/>
      </c>
      <c r="N30" s="54">
        <f>IF(ISERROR(INT(G30/10000)*3600+INT(MOD(G30,10000)/100)*60+MOD(G30,100)),"",INT(G30/10000)*3600+INT(MOD(G30,10000)/100)*60+MOD(G30,100))</f>
        <v>0</v>
      </c>
      <c r="O30" s="54" t="str">
        <f>IF(ISERROR(INT(H30/10000)*3600+INT(MOD(H30,10000)/100)*60+MOD(H30,100)),"",INT(H30/10000)*3600+INT(MOD(H30,10000)/100)*60+MOD(H30,100))</f>
        <v/>
      </c>
      <c r="P30" s="3" t="str">
        <f t="shared" si="3"/>
        <v/>
      </c>
    </row>
    <row r="31" spans="1:16" s="38" customFormat="1" ht="19.5" customHeight="1" x14ac:dyDescent="0.15">
      <c r="A31" s="43">
        <v>25</v>
      </c>
      <c r="B31" s="12"/>
      <c r="C31" s="3" t="str">
        <f t="shared" si="0"/>
        <v/>
      </c>
      <c r="D31" s="13"/>
      <c r="E31" s="14"/>
      <c r="F31" s="13"/>
      <c r="G31" s="15"/>
      <c r="H31" s="7" t="str">
        <f>IF(OR(D31="",M31=""),"",SUMIFS(女子ベース!E:E,女子ベース!C:C,D31,女子ベース!D:D,M31))</f>
        <v/>
      </c>
      <c r="I31" s="8" t="str">
        <f t="shared" si="2"/>
        <v/>
      </c>
      <c r="J31" s="61"/>
      <c r="K31" s="16"/>
      <c r="L31" s="76"/>
      <c r="M31" s="43" t="str">
        <f t="shared" si="1"/>
        <v/>
      </c>
      <c r="N31" s="54">
        <f>IF(ISERROR(INT(G31/10000)*3600+INT(MOD(G31,10000)/100)*60+MOD(G31,100)),"",INT(G31/10000)*3600+INT(MOD(G31,10000)/100)*60+MOD(G31,100))</f>
        <v>0</v>
      </c>
      <c r="O31" s="54" t="str">
        <f>IF(ISERROR(INT(H31/10000)*3600+INT(MOD(H31,10000)/100)*60+MOD(H31,100)),"",INT(H31/10000)*3600+INT(MOD(H31,10000)/100)*60+MOD(H31,100))</f>
        <v/>
      </c>
      <c r="P31" s="3" t="str">
        <f t="shared" si="3"/>
        <v/>
      </c>
    </row>
  </sheetData>
  <sheetProtection algorithmName="SHA-512" hashValue="DF0RKGUgwnaiYLWO/f6TYGwWeYgkutVydnwEnm9a6xSxgiOJqogLFyzbri+F+jayDMrWI+/sxKW8EWMvaGaqVg==" saltValue="sjjugF2uGZxGjLjohUxN4w==" spinCount="100000" sheet="1" objects="1" scenarios="1"/>
  <mergeCells count="6">
    <mergeCell ref="A1:E1"/>
    <mergeCell ref="B3:C3"/>
    <mergeCell ref="B4:C4"/>
    <mergeCell ref="D4:F4"/>
    <mergeCell ref="D3:F3"/>
    <mergeCell ref="F1:I1"/>
  </mergeCells>
  <phoneticPr fontId="1"/>
  <conditionalFormatting sqref="J7:J31">
    <cfRule type="containsText" dxfId="0" priority="1" operator="containsText" text="合宿を選択">
      <formula>NOT(ISERROR(SEARCH("合宿を選択",J7)))</formula>
    </cfRule>
  </conditionalFormatting>
  <printOptions horizontalCentered="1"/>
  <pageMargins left="0.39370078740157483" right="0.39370078740157483" top="0.39370078740157483" bottom="0.27559055118110237" header="0.31496062992125984" footer="0.31496062992125984"/>
  <pageSetup paperSize="9" scale="9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7526A4C-3DFC-4DE3-B293-8AE06B89631D}">
          <x14:formula1>
            <xm:f>リスト!$C$2:$C$7</xm:f>
          </x14:formula1>
          <xm:sqref>D7:D31</xm:sqref>
        </x14:dataValidation>
        <x14:dataValidation type="list" allowBlank="1" showInputMessage="1" showErrorMessage="1" xr:uid="{5909F488-64A5-43A8-B788-F45799B337D9}">
          <x14:formula1>
            <xm:f>リスト!$E$2:$E$6</xm:f>
          </x14:formula1>
          <xm:sqref>F7:F31</xm:sqref>
        </x14:dataValidation>
        <x14:dataValidation type="list" allowBlank="1" showInputMessage="1" showErrorMessage="1" xr:uid="{479059CA-C83A-41F9-9276-DAC5896B0DE8}">
          <x14:formula1>
            <xm:f>リスト!$D$10:$D$15</xm:f>
          </x14:formula1>
          <xm:sqref>E7:E31</xm:sqref>
        </x14:dataValidation>
        <x14:dataValidation type="list" allowBlank="1" showInputMessage="1" showErrorMessage="1" xr:uid="{5E101F11-24F3-4067-A340-8A8D4158DDCB}">
          <x14:formula1>
            <xm:f>リスト!$F$2:$F$3</xm:f>
          </x14:formula1>
          <xm:sqref>L7:L31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view="pageBreakPreview" zoomScale="115" zoomScaleNormal="100" zoomScaleSheetLayoutView="115" workbookViewId="0">
      <selection activeCell="C12" sqref="C12:K12"/>
    </sheetView>
  </sheetViews>
  <sheetFormatPr defaultColWidth="9" defaultRowHeight="13.5" x14ac:dyDescent="0.15"/>
  <cols>
    <col min="1" max="2" width="9" style="27"/>
    <col min="3" max="4" width="8.125" style="27" customWidth="1"/>
    <col min="5" max="5" width="5.625" style="27" customWidth="1"/>
    <col min="6" max="6" width="8.125" style="27" customWidth="1"/>
    <col min="7" max="7" width="5.625" style="27" customWidth="1"/>
    <col min="8" max="8" width="8.125" style="27" customWidth="1"/>
    <col min="9" max="9" width="5.625" style="27" customWidth="1"/>
    <col min="10" max="10" width="8.125" style="27" customWidth="1"/>
    <col min="11" max="11" width="5.625" style="27" customWidth="1"/>
    <col min="12" max="16384" width="9" style="27"/>
  </cols>
  <sheetData>
    <row r="1" spans="1:11" ht="13.5" customHeight="1" x14ac:dyDescent="0.15">
      <c r="A1" s="48"/>
      <c r="B1" s="48"/>
      <c r="C1" s="48"/>
      <c r="D1" s="48"/>
      <c r="E1" s="48"/>
      <c r="F1" s="48"/>
      <c r="G1" s="48"/>
      <c r="H1" s="48"/>
      <c r="I1" s="48"/>
    </row>
    <row r="2" spans="1:11" ht="13.5" customHeight="1" x14ac:dyDescent="0.15">
      <c r="A2" s="48"/>
      <c r="B2" s="48"/>
      <c r="C2" s="48"/>
      <c r="D2" s="48"/>
      <c r="E2" s="48"/>
      <c r="F2" s="48"/>
      <c r="G2" s="48"/>
      <c r="H2" s="48"/>
      <c r="I2" s="48"/>
    </row>
    <row r="3" spans="1:11" ht="13.5" customHeight="1" x14ac:dyDescent="0.15">
      <c r="A3" s="48"/>
      <c r="B3" s="48"/>
      <c r="C3" s="48"/>
      <c r="D3" s="48"/>
      <c r="E3" s="48"/>
      <c r="F3" s="48"/>
      <c r="G3" s="48"/>
      <c r="H3" s="48"/>
      <c r="I3" s="48"/>
    </row>
    <row r="4" spans="1:11" ht="13.5" customHeight="1" x14ac:dyDescent="0.15">
      <c r="A4" s="48"/>
      <c r="B4" s="48"/>
      <c r="C4" s="48"/>
      <c r="D4" s="48"/>
      <c r="E4" s="48"/>
      <c r="F4" s="48"/>
      <c r="G4" s="48"/>
      <c r="H4" s="48"/>
      <c r="I4" s="48"/>
    </row>
    <row r="5" spans="1:11" ht="31.5" customHeight="1" x14ac:dyDescent="0.15">
      <c r="A5" s="96" t="s">
        <v>78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1" ht="31.5" customHeight="1" x14ac:dyDescent="0.15">
      <c r="A6" s="96" t="s">
        <v>47</v>
      </c>
      <c r="B6" s="96"/>
      <c r="C6" s="96"/>
      <c r="D6" s="96"/>
      <c r="E6" s="96"/>
      <c r="F6" s="96"/>
      <c r="G6" s="96"/>
      <c r="H6" s="96"/>
      <c r="I6" s="96"/>
      <c r="J6" s="96"/>
      <c r="K6" s="96"/>
    </row>
    <row r="7" spans="1:11" ht="13.5" customHeight="1" x14ac:dyDescent="0.1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</row>
    <row r="9" spans="1:11" x14ac:dyDescent="0.15">
      <c r="A9" s="50"/>
      <c r="B9" s="27" t="s">
        <v>57</v>
      </c>
    </row>
    <row r="11" spans="1:11" ht="35.25" customHeight="1" x14ac:dyDescent="0.15">
      <c r="A11" s="97" t="s">
        <v>53</v>
      </c>
      <c r="B11" s="98"/>
      <c r="C11" s="99" t="str">
        <f>IF(男子ｴﾝﾄﾘｰ!D3="",IF(女子ｴﾝﾄﾘｰ!D3="","",女子ｴﾝﾄﾘｰ!D3),男子ｴﾝﾄﾘｰ!D3)</f>
        <v/>
      </c>
      <c r="D11" s="100"/>
      <c r="E11" s="100"/>
      <c r="F11" s="100"/>
      <c r="G11" s="100"/>
      <c r="H11" s="100"/>
      <c r="I11" s="100"/>
      <c r="J11" s="100"/>
      <c r="K11" s="101"/>
    </row>
    <row r="12" spans="1:11" ht="35.25" customHeight="1" x14ac:dyDescent="0.15">
      <c r="A12" s="97" t="s">
        <v>46</v>
      </c>
      <c r="B12" s="98"/>
      <c r="C12" s="102"/>
      <c r="D12" s="103"/>
      <c r="E12" s="103"/>
      <c r="F12" s="103"/>
      <c r="G12" s="103"/>
      <c r="H12" s="103"/>
      <c r="I12" s="103"/>
      <c r="J12" s="103"/>
      <c r="K12" s="104"/>
    </row>
    <row r="13" spans="1:11" ht="22.5" customHeight="1" x14ac:dyDescent="0.15">
      <c r="A13" s="90" t="s">
        <v>54</v>
      </c>
      <c r="B13" s="91"/>
      <c r="C13" s="17"/>
      <c r="D13" s="18"/>
      <c r="E13" s="18"/>
      <c r="F13" s="18"/>
      <c r="G13" s="18"/>
      <c r="H13" s="18"/>
      <c r="I13" s="18"/>
      <c r="J13" s="18"/>
      <c r="K13" s="19"/>
    </row>
    <row r="14" spans="1:11" ht="22.5" customHeight="1" x14ac:dyDescent="0.15">
      <c r="A14" s="92"/>
      <c r="B14" s="93"/>
      <c r="C14" s="20"/>
      <c r="D14" s="21"/>
      <c r="E14" s="21"/>
      <c r="F14" s="21"/>
      <c r="G14" s="21"/>
      <c r="H14" s="21"/>
      <c r="I14" s="21"/>
      <c r="J14" s="21"/>
      <c r="K14" s="22"/>
    </row>
    <row r="15" spans="1:11" ht="17.25" customHeight="1" x14ac:dyDescent="0.15">
      <c r="A15" s="94"/>
      <c r="B15" s="95"/>
      <c r="C15" s="87" t="s">
        <v>50</v>
      </c>
      <c r="D15" s="88"/>
      <c r="E15" s="88"/>
      <c r="F15" s="88"/>
      <c r="G15" s="88"/>
      <c r="H15" s="88"/>
      <c r="I15" s="88"/>
      <c r="J15" s="88"/>
      <c r="K15" s="89"/>
    </row>
    <row r="16" spans="1:11" ht="35.25" customHeight="1" x14ac:dyDescent="0.15">
      <c r="A16" s="84" t="s">
        <v>48</v>
      </c>
      <c r="B16" s="85"/>
      <c r="C16" s="86" t="str">
        <f>IF(男子ｴﾝﾄﾘｰ!D4="",IF(女子ｴﾝﾄﾘｰ!D4="","",女子ｴﾝﾄﾘｰ!D4),男子ｴﾝﾄﾘｰ!D4)</f>
        <v/>
      </c>
      <c r="D16" s="86"/>
      <c r="E16" s="86"/>
      <c r="F16" s="86"/>
      <c r="G16" s="86"/>
      <c r="H16" s="86"/>
      <c r="I16" s="86"/>
      <c r="J16" s="86"/>
      <c r="K16" s="86"/>
    </row>
    <row r="17" spans="1:11" ht="35.25" customHeight="1" x14ac:dyDescent="0.15">
      <c r="A17" s="85" t="s">
        <v>45</v>
      </c>
      <c r="B17" s="85"/>
      <c r="C17" s="33"/>
      <c r="D17" s="85" t="s">
        <v>44</v>
      </c>
      <c r="E17" s="85"/>
      <c r="F17" s="85" t="s">
        <v>43</v>
      </c>
      <c r="G17" s="85"/>
      <c r="H17" s="85"/>
      <c r="I17" s="85"/>
      <c r="J17" s="85" t="s">
        <v>42</v>
      </c>
      <c r="K17" s="85"/>
    </row>
    <row r="18" spans="1:11" ht="35.25" customHeight="1" x14ac:dyDescent="0.15">
      <c r="A18" s="85"/>
      <c r="B18" s="85"/>
      <c r="C18" s="35" t="s">
        <v>41</v>
      </c>
      <c r="D18" s="10">
        <f>SUM(COUNTIF(男子ｴﾝﾄﾘｰ!D7:D60,{"中1","中2","中3"}))</f>
        <v>0</v>
      </c>
      <c r="E18" s="34" t="s">
        <v>38</v>
      </c>
      <c r="F18" s="10">
        <f>SUM(COUNTIF(男子ｴﾝﾄﾘｰ!D7:D60,{"高1","高2","高3"}))</f>
        <v>0</v>
      </c>
      <c r="G18" s="36" t="s">
        <v>38</v>
      </c>
      <c r="H18" s="10"/>
      <c r="I18" s="36"/>
      <c r="J18" s="11">
        <f>SUM(D18,F18,H18)</f>
        <v>0</v>
      </c>
      <c r="K18" s="36" t="s">
        <v>38</v>
      </c>
    </row>
    <row r="19" spans="1:11" ht="35.25" customHeight="1" x14ac:dyDescent="0.15">
      <c r="A19" s="85"/>
      <c r="B19" s="85"/>
      <c r="C19" s="35" t="s">
        <v>40</v>
      </c>
      <c r="D19" s="10">
        <f>SUM(COUNTIF(女子ｴﾝﾄﾘｰ!D7:D60,{"中1","中2","中3"}))</f>
        <v>0</v>
      </c>
      <c r="E19" s="34" t="s">
        <v>38</v>
      </c>
      <c r="F19" s="10">
        <f>SUM(COUNTIF(女子ｴﾝﾄﾘｰ!D7:D60,{"高1","高2","高3"}))</f>
        <v>0</v>
      </c>
      <c r="G19" s="36" t="s">
        <v>38</v>
      </c>
      <c r="H19" s="10"/>
      <c r="I19" s="36"/>
      <c r="J19" s="11">
        <f>SUM(D19,F19,H19)</f>
        <v>0</v>
      </c>
      <c r="K19" s="36" t="s">
        <v>38</v>
      </c>
    </row>
    <row r="20" spans="1:11" ht="35.25" customHeight="1" x14ac:dyDescent="0.15">
      <c r="A20" s="85"/>
      <c r="B20" s="85"/>
      <c r="C20" s="35" t="s">
        <v>39</v>
      </c>
      <c r="D20" s="10">
        <f>SUM(D18:D19)</f>
        <v>0</v>
      </c>
      <c r="E20" s="34" t="s">
        <v>38</v>
      </c>
      <c r="F20" s="10">
        <f>SUM(F18:F19)</f>
        <v>0</v>
      </c>
      <c r="G20" s="36" t="s">
        <v>38</v>
      </c>
      <c r="H20" s="10"/>
      <c r="I20" s="36"/>
      <c r="J20" s="10">
        <f>SUM(J18:J19)</f>
        <v>0</v>
      </c>
      <c r="K20" s="36" t="s">
        <v>38</v>
      </c>
    </row>
    <row r="21" spans="1:11" ht="34.5" customHeight="1" x14ac:dyDescent="0.15">
      <c r="A21" s="23" t="s">
        <v>55</v>
      </c>
      <c r="B21" s="24"/>
      <c r="C21" s="24"/>
      <c r="D21" s="24"/>
      <c r="E21" s="24"/>
      <c r="F21" s="24"/>
      <c r="G21" s="24"/>
      <c r="H21" s="24"/>
      <c r="I21" s="24"/>
      <c r="J21" s="24"/>
      <c r="K21" s="25"/>
    </row>
    <row r="22" spans="1:11" ht="34.5" customHeight="1" x14ac:dyDescent="0.15">
      <c r="A22" s="26"/>
      <c r="K22" s="28"/>
    </row>
    <row r="23" spans="1:11" ht="34.5" customHeight="1" x14ac:dyDescent="0.15">
      <c r="A23" s="29"/>
      <c r="B23" s="30"/>
      <c r="C23" s="30"/>
      <c r="D23" s="30"/>
      <c r="E23" s="30"/>
      <c r="F23" s="30"/>
      <c r="G23" s="30"/>
      <c r="H23" s="30"/>
      <c r="I23" s="30"/>
      <c r="J23" s="30"/>
      <c r="K23" s="31"/>
    </row>
    <row r="25" spans="1:11" ht="21.75" customHeight="1" x14ac:dyDescent="0.15">
      <c r="A25" s="32" t="s">
        <v>51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ht="21.75" customHeight="1" x14ac:dyDescent="0.15">
      <c r="A26" s="32" t="s">
        <v>52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 ht="21.75" customHeight="1" x14ac:dyDescent="0.15">
      <c r="A27" s="32" t="s">
        <v>60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 ht="21.75" customHeight="1" x14ac:dyDescent="0.15">
      <c r="A28" s="32" t="s">
        <v>72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 ht="21.75" customHeight="1" x14ac:dyDescent="0.1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</row>
  </sheetData>
  <sheetProtection algorithmName="SHA-512" hashValue="jVPo/2H0kGX/iE1y4PPk8lp614D0yATs/RIt6l/SvgJvkzLjEh4CH4BSME+OUYsmSfPJJT4+UxYf6vcNYd4p1w==" saltValue="2mJe6hC+BQA2C3xyiO4gPA==" spinCount="100000" sheet="1" objects="1" scenarios="1"/>
  <mergeCells count="15">
    <mergeCell ref="A5:K5"/>
    <mergeCell ref="A6:K6"/>
    <mergeCell ref="A11:B11"/>
    <mergeCell ref="C11:K11"/>
    <mergeCell ref="A12:B12"/>
    <mergeCell ref="C12:K12"/>
    <mergeCell ref="A16:B16"/>
    <mergeCell ref="C16:K16"/>
    <mergeCell ref="C15:K15"/>
    <mergeCell ref="A13:B15"/>
    <mergeCell ref="A17:B20"/>
    <mergeCell ref="D17:E17"/>
    <mergeCell ref="F17:G17"/>
    <mergeCell ref="H17:I17"/>
    <mergeCell ref="J17:K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6"/>
  <sheetViews>
    <sheetView workbookViewId="0">
      <selection activeCell="K5" sqref="K5"/>
    </sheetView>
  </sheetViews>
  <sheetFormatPr defaultColWidth="8.875" defaultRowHeight="15.6" customHeight="1" x14ac:dyDescent="0.15"/>
  <cols>
    <col min="1" max="1" width="6.5" style="63" customWidth="1"/>
    <col min="2" max="2" width="13.875" style="63" bestFit="1" customWidth="1"/>
    <col min="3" max="3" width="5.5" style="63" customWidth="1"/>
    <col min="4" max="4" width="18.375" style="63" bestFit="1" customWidth="1"/>
    <col min="5" max="5" width="9.5" style="64" customWidth="1"/>
    <col min="6" max="6" width="1.75" style="65" customWidth="1"/>
    <col min="7" max="7" width="5.75" style="105" customWidth="1"/>
    <col min="8" max="8" width="4.75" style="105" customWidth="1"/>
    <col min="9" max="9" width="10.625" style="127" customWidth="1"/>
    <col min="10" max="16384" width="8.875" style="65"/>
  </cols>
  <sheetData>
    <row r="1" spans="1:9" ht="15.6" customHeight="1" x14ac:dyDescent="0.15">
      <c r="A1" s="62" t="s">
        <v>73</v>
      </c>
      <c r="D1" s="62"/>
      <c r="G1" s="114"/>
      <c r="H1" s="114"/>
      <c r="I1" s="117"/>
    </row>
    <row r="2" spans="1:9" ht="15.6" customHeight="1" thickBot="1" x14ac:dyDescent="0.2">
      <c r="A2" s="66" t="s">
        <v>26</v>
      </c>
      <c r="B2" s="66" t="s">
        <v>27</v>
      </c>
      <c r="C2" s="66" t="s">
        <v>15</v>
      </c>
      <c r="D2" s="66"/>
      <c r="E2" s="67" t="s">
        <v>2</v>
      </c>
      <c r="G2" s="113" t="s">
        <v>26</v>
      </c>
      <c r="H2" s="113" t="s">
        <v>15</v>
      </c>
      <c r="I2" s="118" t="s">
        <v>76</v>
      </c>
    </row>
    <row r="3" spans="1:9" ht="15.6" customHeight="1" thickTop="1" x14ac:dyDescent="0.15">
      <c r="A3" s="68" t="s">
        <v>17</v>
      </c>
      <c r="B3" s="68" t="s">
        <v>4</v>
      </c>
      <c r="C3" s="68" t="s">
        <v>9</v>
      </c>
      <c r="D3" s="68" t="str">
        <f>A3&amp;B3</f>
        <v>50m自由形</v>
      </c>
      <c r="E3" s="69">
        <v>23.58</v>
      </c>
      <c r="G3" s="110" t="s">
        <v>17</v>
      </c>
      <c r="H3" s="109" t="s">
        <v>9</v>
      </c>
      <c r="I3" s="119">
        <v>2.7291666666666664E-4</v>
      </c>
    </row>
    <row r="4" spans="1:9" ht="15.6" customHeight="1" x14ac:dyDescent="0.15">
      <c r="A4" s="68" t="s">
        <v>17</v>
      </c>
      <c r="B4" s="68" t="s">
        <v>4</v>
      </c>
      <c r="C4" s="68" t="s">
        <v>10</v>
      </c>
      <c r="D4" s="68" t="str">
        <f t="shared" ref="D4:D73" si="0">A4&amp;B4</f>
        <v>50m自由形</v>
      </c>
      <c r="E4" s="70">
        <v>23.7</v>
      </c>
      <c r="G4" s="107"/>
      <c r="H4" s="106" t="s">
        <v>10</v>
      </c>
      <c r="I4" s="120">
        <v>2.7430555555555552E-4</v>
      </c>
    </row>
    <row r="5" spans="1:9" ht="15.6" customHeight="1" x14ac:dyDescent="0.15">
      <c r="A5" s="68" t="s">
        <v>17</v>
      </c>
      <c r="B5" s="68" t="s">
        <v>4</v>
      </c>
      <c r="C5" s="68" t="s">
        <v>11</v>
      </c>
      <c r="D5" s="68" t="str">
        <f t="shared" si="0"/>
        <v>50m自由形</v>
      </c>
      <c r="E5" s="69">
        <v>24.09</v>
      </c>
      <c r="G5" s="107"/>
      <c r="H5" s="108" t="s">
        <v>11</v>
      </c>
      <c r="I5" s="121">
        <v>2.7881944444444444E-4</v>
      </c>
    </row>
    <row r="6" spans="1:9" ht="15.6" customHeight="1" x14ac:dyDescent="0.15">
      <c r="A6" s="68" t="s">
        <v>17</v>
      </c>
      <c r="B6" s="68" t="s">
        <v>4</v>
      </c>
      <c r="C6" s="68" t="s">
        <v>12</v>
      </c>
      <c r="D6" s="68" t="str">
        <f t="shared" si="0"/>
        <v>50m自由形</v>
      </c>
      <c r="E6" s="70">
        <v>24.44</v>
      </c>
      <c r="G6" s="107"/>
      <c r="H6" s="106" t="s">
        <v>12</v>
      </c>
      <c r="I6" s="120">
        <v>2.8287037037037039E-4</v>
      </c>
    </row>
    <row r="7" spans="1:9" ht="15.6" customHeight="1" x14ac:dyDescent="0.15">
      <c r="A7" s="68" t="s">
        <v>17</v>
      </c>
      <c r="B7" s="68" t="s">
        <v>4</v>
      </c>
      <c r="C7" s="68" t="s">
        <v>13</v>
      </c>
      <c r="D7" s="68" t="str">
        <f t="shared" si="0"/>
        <v>50m自由形</v>
      </c>
      <c r="E7" s="71">
        <v>24.93</v>
      </c>
      <c r="G7" s="107"/>
      <c r="H7" s="108" t="s">
        <v>13</v>
      </c>
      <c r="I7" s="121">
        <v>2.8854166666666666E-4</v>
      </c>
    </row>
    <row r="8" spans="1:9" ht="15.6" customHeight="1" thickBot="1" x14ac:dyDescent="0.2">
      <c r="A8" s="68" t="s">
        <v>17</v>
      </c>
      <c r="B8" s="68" t="s">
        <v>4</v>
      </c>
      <c r="C8" s="68" t="s">
        <v>14</v>
      </c>
      <c r="D8" s="68" t="str">
        <f t="shared" si="0"/>
        <v>50m自由形</v>
      </c>
      <c r="E8" s="72">
        <v>25.3</v>
      </c>
      <c r="G8" s="112"/>
      <c r="H8" s="111" t="s">
        <v>14</v>
      </c>
      <c r="I8" s="122">
        <v>2.9282407407407409E-4</v>
      </c>
    </row>
    <row r="9" spans="1:9" ht="15.6" customHeight="1" thickTop="1" x14ac:dyDescent="0.15">
      <c r="A9" s="68" t="s">
        <v>22</v>
      </c>
      <c r="B9" s="68" t="s">
        <v>4</v>
      </c>
      <c r="C9" s="68" t="s">
        <v>9</v>
      </c>
      <c r="D9" s="68" t="str">
        <f t="shared" si="0"/>
        <v>100m自由形</v>
      </c>
      <c r="E9" s="70">
        <v>51.32</v>
      </c>
      <c r="G9" s="107" t="s">
        <v>18</v>
      </c>
      <c r="H9" s="108" t="s">
        <v>9</v>
      </c>
      <c r="I9" s="121">
        <v>5.9398148148148147E-4</v>
      </c>
    </row>
    <row r="10" spans="1:9" ht="15.6" customHeight="1" x14ac:dyDescent="0.15">
      <c r="A10" s="68" t="s">
        <v>18</v>
      </c>
      <c r="B10" s="68" t="s">
        <v>4</v>
      </c>
      <c r="C10" s="68" t="s">
        <v>10</v>
      </c>
      <c r="D10" s="68" t="str">
        <f t="shared" si="0"/>
        <v>100m自由形</v>
      </c>
      <c r="E10" s="70">
        <v>51.57</v>
      </c>
      <c r="G10" s="107"/>
      <c r="H10" s="106" t="s">
        <v>10</v>
      </c>
      <c r="I10" s="120">
        <v>5.9687499999999997E-4</v>
      </c>
    </row>
    <row r="11" spans="1:9" ht="15.6" customHeight="1" x14ac:dyDescent="0.15">
      <c r="A11" s="68" t="s">
        <v>18</v>
      </c>
      <c r="B11" s="68" t="s">
        <v>4</v>
      </c>
      <c r="C11" s="68" t="s">
        <v>11</v>
      </c>
      <c r="D11" s="68" t="str">
        <f t="shared" si="0"/>
        <v>100m自由形</v>
      </c>
      <c r="E11" s="70">
        <v>52.92</v>
      </c>
      <c r="G11" s="107"/>
      <c r="H11" s="108" t="s">
        <v>11</v>
      </c>
      <c r="I11" s="121">
        <v>6.1249999999999998E-4</v>
      </c>
    </row>
    <row r="12" spans="1:9" ht="15.6" customHeight="1" x14ac:dyDescent="0.15">
      <c r="A12" s="68" t="s">
        <v>18</v>
      </c>
      <c r="B12" s="68" t="s">
        <v>4</v>
      </c>
      <c r="C12" s="68" t="s">
        <v>12</v>
      </c>
      <c r="D12" s="68" t="str">
        <f t="shared" si="0"/>
        <v>100m自由形</v>
      </c>
      <c r="E12" s="70">
        <v>53.18</v>
      </c>
      <c r="G12" s="107"/>
      <c r="H12" s="106" t="s">
        <v>12</v>
      </c>
      <c r="I12" s="120">
        <v>6.1550925925925922E-4</v>
      </c>
    </row>
    <row r="13" spans="1:9" ht="15.6" customHeight="1" x14ac:dyDescent="0.15">
      <c r="A13" s="68" t="s">
        <v>18</v>
      </c>
      <c r="B13" s="68" t="s">
        <v>4</v>
      </c>
      <c r="C13" s="68" t="s">
        <v>13</v>
      </c>
      <c r="D13" s="68" t="str">
        <f t="shared" si="0"/>
        <v>100m自由形</v>
      </c>
      <c r="E13" s="70">
        <v>54.38</v>
      </c>
      <c r="G13" s="107"/>
      <c r="H13" s="108" t="s">
        <v>13</v>
      </c>
      <c r="I13" s="121">
        <v>6.2939814814814813E-4</v>
      </c>
    </row>
    <row r="14" spans="1:9" ht="15.6" customHeight="1" thickBot="1" x14ac:dyDescent="0.2">
      <c r="A14" s="68" t="s">
        <v>18</v>
      </c>
      <c r="B14" s="68" t="s">
        <v>4</v>
      </c>
      <c r="C14" s="68" t="s">
        <v>14</v>
      </c>
      <c r="D14" s="68" t="str">
        <f t="shared" si="0"/>
        <v>100m自由形</v>
      </c>
      <c r="E14" s="70">
        <v>55.45</v>
      </c>
      <c r="G14" s="112"/>
      <c r="H14" s="111" t="s">
        <v>14</v>
      </c>
      <c r="I14" s="122">
        <v>6.4178240740740743E-4</v>
      </c>
    </row>
    <row r="15" spans="1:9" ht="15.6" customHeight="1" thickTop="1" x14ac:dyDescent="0.15">
      <c r="A15" s="68" t="s">
        <v>24</v>
      </c>
      <c r="B15" s="68" t="s">
        <v>4</v>
      </c>
      <c r="C15" s="68" t="s">
        <v>9</v>
      </c>
      <c r="D15" s="68" t="str">
        <f t="shared" si="0"/>
        <v>200m自由形</v>
      </c>
      <c r="E15" s="70">
        <v>153.44999999999999</v>
      </c>
      <c r="G15" s="107" t="s">
        <v>19</v>
      </c>
      <c r="H15" s="108" t="s">
        <v>9</v>
      </c>
      <c r="I15" s="123">
        <v>1.3130787037037037E-3</v>
      </c>
    </row>
    <row r="16" spans="1:9" ht="15.6" customHeight="1" x14ac:dyDescent="0.15">
      <c r="A16" s="68" t="s">
        <v>19</v>
      </c>
      <c r="B16" s="68" t="s">
        <v>4</v>
      </c>
      <c r="C16" s="68" t="s">
        <v>10</v>
      </c>
      <c r="D16" s="68" t="str">
        <f t="shared" si="0"/>
        <v>200m自由形</v>
      </c>
      <c r="E16" s="70">
        <v>154.01</v>
      </c>
      <c r="G16" s="107"/>
      <c r="H16" s="106" t="s">
        <v>10</v>
      </c>
      <c r="I16" s="124">
        <v>1.3195601851851853E-3</v>
      </c>
    </row>
    <row r="17" spans="1:9" ht="15.6" customHeight="1" x14ac:dyDescent="0.15">
      <c r="A17" s="68" t="s">
        <v>19</v>
      </c>
      <c r="B17" s="68" t="s">
        <v>4</v>
      </c>
      <c r="C17" s="68" t="s">
        <v>11</v>
      </c>
      <c r="D17" s="68" t="str">
        <f t="shared" si="0"/>
        <v>200m自由形</v>
      </c>
      <c r="E17" s="70">
        <v>155.83000000000001</v>
      </c>
      <c r="G17" s="107"/>
      <c r="H17" s="108" t="s">
        <v>11</v>
      </c>
      <c r="I17" s="123">
        <v>1.340625E-3</v>
      </c>
    </row>
    <row r="18" spans="1:9" ht="15.6" customHeight="1" x14ac:dyDescent="0.15">
      <c r="A18" s="68" t="s">
        <v>19</v>
      </c>
      <c r="B18" s="68" t="s">
        <v>4</v>
      </c>
      <c r="C18" s="68" t="s">
        <v>12</v>
      </c>
      <c r="D18" s="68" t="str">
        <f t="shared" si="0"/>
        <v>200m自由形</v>
      </c>
      <c r="E18" s="70">
        <v>157.52000000000001</v>
      </c>
      <c r="G18" s="107"/>
      <c r="H18" s="106" t="s">
        <v>12</v>
      </c>
      <c r="I18" s="124">
        <v>1.3601851851851852E-3</v>
      </c>
    </row>
    <row r="19" spans="1:9" ht="15.6" customHeight="1" x14ac:dyDescent="0.15">
      <c r="A19" s="68" t="s">
        <v>19</v>
      </c>
      <c r="B19" s="68" t="s">
        <v>4</v>
      </c>
      <c r="C19" s="68" t="s">
        <v>13</v>
      </c>
      <c r="D19" s="68" t="str">
        <f t="shared" si="0"/>
        <v>200m自由形</v>
      </c>
      <c r="E19" s="70">
        <v>159.06</v>
      </c>
      <c r="G19" s="107"/>
      <c r="H19" s="108" t="s">
        <v>13</v>
      </c>
      <c r="I19" s="123">
        <v>1.3780092592592594E-3</v>
      </c>
    </row>
    <row r="20" spans="1:9" ht="15.6" customHeight="1" thickBot="1" x14ac:dyDescent="0.2">
      <c r="A20" s="68" t="s">
        <v>19</v>
      </c>
      <c r="B20" s="68" t="s">
        <v>4</v>
      </c>
      <c r="C20" s="68" t="s">
        <v>14</v>
      </c>
      <c r="D20" s="68" t="str">
        <f t="shared" si="0"/>
        <v>200m自由形</v>
      </c>
      <c r="E20" s="70">
        <v>200.8</v>
      </c>
      <c r="G20" s="112"/>
      <c r="H20" s="111" t="s">
        <v>14</v>
      </c>
      <c r="I20" s="125">
        <v>1.3981481481481481E-3</v>
      </c>
    </row>
    <row r="21" spans="1:9" ht="15.6" customHeight="1" thickTop="1" x14ac:dyDescent="0.15">
      <c r="A21" s="68" t="s">
        <v>25</v>
      </c>
      <c r="B21" s="68" t="s">
        <v>4</v>
      </c>
      <c r="C21" s="68" t="s">
        <v>9</v>
      </c>
      <c r="D21" s="68" t="str">
        <f t="shared" si="0"/>
        <v>400m自由形</v>
      </c>
      <c r="E21" s="70">
        <v>359.52</v>
      </c>
      <c r="G21" s="107" t="s">
        <v>20</v>
      </c>
      <c r="H21" s="108" t="s">
        <v>9</v>
      </c>
      <c r="I21" s="123">
        <v>2.7722222222222224E-3</v>
      </c>
    </row>
    <row r="22" spans="1:9" ht="15.6" customHeight="1" x14ac:dyDescent="0.15">
      <c r="A22" s="68" t="s">
        <v>20</v>
      </c>
      <c r="B22" s="68" t="s">
        <v>4</v>
      </c>
      <c r="C22" s="68" t="s">
        <v>10</v>
      </c>
      <c r="D22" s="68" t="str">
        <f t="shared" si="0"/>
        <v>400m自由形</v>
      </c>
      <c r="E22" s="70">
        <v>401.85</v>
      </c>
      <c r="G22" s="107"/>
      <c r="H22" s="106" t="s">
        <v>10</v>
      </c>
      <c r="I22" s="124">
        <v>2.7991898148148147E-3</v>
      </c>
    </row>
    <row r="23" spans="1:9" ht="15.6" customHeight="1" x14ac:dyDescent="0.15">
      <c r="A23" s="68" t="s">
        <v>20</v>
      </c>
      <c r="B23" s="68" t="s">
        <v>4</v>
      </c>
      <c r="C23" s="68" t="s">
        <v>11</v>
      </c>
      <c r="D23" s="68" t="str">
        <f t="shared" si="0"/>
        <v>400m自由形</v>
      </c>
      <c r="E23" s="70">
        <v>404.4</v>
      </c>
      <c r="G23" s="107"/>
      <c r="H23" s="108" t="s">
        <v>11</v>
      </c>
      <c r="I23" s="123">
        <v>2.8287037037037039E-3</v>
      </c>
    </row>
    <row r="24" spans="1:9" ht="15.6" customHeight="1" x14ac:dyDescent="0.15">
      <c r="A24" s="68" t="s">
        <v>20</v>
      </c>
      <c r="B24" s="68" t="s">
        <v>4</v>
      </c>
      <c r="C24" s="68" t="s">
        <v>12</v>
      </c>
      <c r="D24" s="68" t="str">
        <f t="shared" si="0"/>
        <v>400m自由形</v>
      </c>
      <c r="E24" s="70">
        <v>407.94</v>
      </c>
      <c r="G24" s="107"/>
      <c r="H24" s="106" t="s">
        <v>12</v>
      </c>
      <c r="I24" s="124">
        <v>2.8696759259259257E-3</v>
      </c>
    </row>
    <row r="25" spans="1:9" ht="15.6" customHeight="1" x14ac:dyDescent="0.15">
      <c r="A25" s="68" t="s">
        <v>20</v>
      </c>
      <c r="B25" s="68" t="s">
        <v>4</v>
      </c>
      <c r="C25" s="68" t="s">
        <v>13</v>
      </c>
      <c r="D25" s="68" t="str">
        <f t="shared" si="0"/>
        <v>400m自由形</v>
      </c>
      <c r="E25" s="70">
        <v>412.83</v>
      </c>
      <c r="G25" s="107"/>
      <c r="H25" s="108" t="s">
        <v>13</v>
      </c>
      <c r="I25" s="123">
        <v>2.9262731481481483E-3</v>
      </c>
    </row>
    <row r="26" spans="1:9" ht="15.6" customHeight="1" thickBot="1" x14ac:dyDescent="0.2">
      <c r="A26" s="68" t="s">
        <v>20</v>
      </c>
      <c r="B26" s="68" t="s">
        <v>4</v>
      </c>
      <c r="C26" s="68" t="s">
        <v>14</v>
      </c>
      <c r="D26" s="68" t="str">
        <f t="shared" si="0"/>
        <v>400m自由形</v>
      </c>
      <c r="E26" s="70">
        <v>415.31</v>
      </c>
      <c r="G26" s="112"/>
      <c r="H26" s="111" t="s">
        <v>14</v>
      </c>
      <c r="I26" s="125">
        <v>2.9549768518518519E-3</v>
      </c>
    </row>
    <row r="27" spans="1:9" ht="15.6" customHeight="1" thickTop="1" x14ac:dyDescent="0.15">
      <c r="A27" s="68" t="s">
        <v>58</v>
      </c>
      <c r="B27" s="68" t="s">
        <v>4</v>
      </c>
      <c r="C27" s="68" t="s">
        <v>9</v>
      </c>
      <c r="D27" s="68" t="str">
        <f t="shared" si="0"/>
        <v>800m自由形</v>
      </c>
      <c r="E27" s="70">
        <v>820.88</v>
      </c>
      <c r="G27" s="107" t="s">
        <v>28</v>
      </c>
      <c r="H27" s="108" t="s">
        <v>9</v>
      </c>
      <c r="I27" s="123">
        <v>5.7972222222222218E-3</v>
      </c>
    </row>
    <row r="28" spans="1:9" ht="15.6" customHeight="1" x14ac:dyDescent="0.15">
      <c r="A28" s="68" t="s">
        <v>58</v>
      </c>
      <c r="B28" s="68" t="s">
        <v>4</v>
      </c>
      <c r="C28" s="68" t="s">
        <v>10</v>
      </c>
      <c r="D28" s="68" t="str">
        <f t="shared" si="0"/>
        <v>800m自由形</v>
      </c>
      <c r="E28" s="70">
        <v>828.14</v>
      </c>
      <c r="G28" s="107"/>
      <c r="H28" s="106" t="s">
        <v>10</v>
      </c>
      <c r="I28" s="124">
        <v>5.8812500000000002E-3</v>
      </c>
    </row>
    <row r="29" spans="1:9" ht="15.6" customHeight="1" x14ac:dyDescent="0.15">
      <c r="A29" s="68" t="s">
        <v>58</v>
      </c>
      <c r="B29" s="68" t="s">
        <v>4</v>
      </c>
      <c r="C29" s="68" t="s">
        <v>11</v>
      </c>
      <c r="D29" s="68" t="str">
        <f t="shared" si="0"/>
        <v>800m自由形</v>
      </c>
      <c r="E29" s="70">
        <v>831.53</v>
      </c>
      <c r="G29" s="107"/>
      <c r="H29" s="108" t="s">
        <v>11</v>
      </c>
      <c r="I29" s="123">
        <v>5.9204861111111107E-3</v>
      </c>
    </row>
    <row r="30" spans="1:9" ht="15.6" customHeight="1" x14ac:dyDescent="0.15">
      <c r="A30" s="68" t="s">
        <v>58</v>
      </c>
      <c r="B30" s="68" t="s">
        <v>4</v>
      </c>
      <c r="C30" s="68" t="s">
        <v>12</v>
      </c>
      <c r="D30" s="68" t="str">
        <f t="shared" si="0"/>
        <v>800m自由形</v>
      </c>
      <c r="E30" s="70">
        <v>838.95</v>
      </c>
      <c r="G30" s="107"/>
      <c r="H30" s="106" t="s">
        <v>12</v>
      </c>
      <c r="I30" s="124">
        <v>6.0063657407407409E-3</v>
      </c>
    </row>
    <row r="31" spans="1:9" ht="15.6" customHeight="1" x14ac:dyDescent="0.15">
      <c r="A31" s="68" t="s">
        <v>58</v>
      </c>
      <c r="B31" s="68" t="s">
        <v>4</v>
      </c>
      <c r="C31" s="68" t="s">
        <v>13</v>
      </c>
      <c r="D31" s="68" t="str">
        <f t="shared" si="0"/>
        <v>800m自由形</v>
      </c>
      <c r="E31" s="70">
        <v>851.69</v>
      </c>
      <c r="G31" s="107"/>
      <c r="H31" s="108" t="s">
        <v>13</v>
      </c>
      <c r="I31" s="123">
        <v>6.1538194444444453E-3</v>
      </c>
    </row>
    <row r="32" spans="1:9" ht="15.6" customHeight="1" thickBot="1" x14ac:dyDescent="0.2">
      <c r="A32" s="68" t="s">
        <v>58</v>
      </c>
      <c r="B32" s="68" t="s">
        <v>4</v>
      </c>
      <c r="C32" s="68" t="s">
        <v>14</v>
      </c>
      <c r="D32" s="68" t="str">
        <f t="shared" si="0"/>
        <v>800m自由形</v>
      </c>
      <c r="E32" s="70">
        <v>856.85</v>
      </c>
      <c r="G32" s="112"/>
      <c r="H32" s="111" t="s">
        <v>14</v>
      </c>
      <c r="I32" s="125">
        <v>6.2135416666666667E-3</v>
      </c>
    </row>
    <row r="33" spans="1:9" ht="15.6" customHeight="1" thickTop="1" x14ac:dyDescent="0.15">
      <c r="A33" s="68" t="s">
        <v>23</v>
      </c>
      <c r="B33" s="68" t="s">
        <v>4</v>
      </c>
      <c r="C33" s="68" t="s">
        <v>9</v>
      </c>
      <c r="D33" s="68" t="str">
        <f t="shared" si="0"/>
        <v>1500m自由形</v>
      </c>
      <c r="E33" s="70">
        <v>1554.77</v>
      </c>
      <c r="G33" s="110" t="s">
        <v>21</v>
      </c>
      <c r="H33" s="109" t="s">
        <v>9</v>
      </c>
      <c r="I33" s="126">
        <v>1.1050578703703703E-2</v>
      </c>
    </row>
    <row r="34" spans="1:9" ht="15.6" customHeight="1" x14ac:dyDescent="0.15">
      <c r="A34" s="68" t="s">
        <v>21</v>
      </c>
      <c r="B34" s="68" t="s">
        <v>4</v>
      </c>
      <c r="C34" s="68" t="s">
        <v>10</v>
      </c>
      <c r="D34" s="68" t="str">
        <f t="shared" si="0"/>
        <v>1500m自由形</v>
      </c>
      <c r="E34" s="70">
        <v>1559.38</v>
      </c>
      <c r="G34" s="107"/>
      <c r="H34" s="106" t="s">
        <v>10</v>
      </c>
      <c r="I34" s="124">
        <v>1.1103935185185185E-2</v>
      </c>
    </row>
    <row r="35" spans="1:9" ht="15.6" customHeight="1" x14ac:dyDescent="0.15">
      <c r="A35" s="68" t="s">
        <v>21</v>
      </c>
      <c r="B35" s="68" t="s">
        <v>4</v>
      </c>
      <c r="C35" s="68" t="s">
        <v>11</v>
      </c>
      <c r="D35" s="68" t="str">
        <f t="shared" si="0"/>
        <v>1500m自由形</v>
      </c>
      <c r="E35" s="70">
        <v>1610.38</v>
      </c>
      <c r="G35" s="107"/>
      <c r="H35" s="108" t="s">
        <v>11</v>
      </c>
      <c r="I35" s="123">
        <v>1.123125E-2</v>
      </c>
    </row>
    <row r="36" spans="1:9" ht="15.6" customHeight="1" x14ac:dyDescent="0.15">
      <c r="A36" s="68" t="s">
        <v>21</v>
      </c>
      <c r="B36" s="68" t="s">
        <v>4</v>
      </c>
      <c r="C36" s="68" t="s">
        <v>12</v>
      </c>
      <c r="D36" s="68" t="str">
        <f t="shared" si="0"/>
        <v>1500m自由形</v>
      </c>
      <c r="E36" s="70">
        <v>1624.51</v>
      </c>
      <c r="G36" s="107"/>
      <c r="H36" s="106" t="s">
        <v>12</v>
      </c>
      <c r="I36" s="124">
        <v>1.1394791666666666E-2</v>
      </c>
    </row>
    <row r="37" spans="1:9" ht="15.6" customHeight="1" x14ac:dyDescent="0.15">
      <c r="A37" s="68" t="s">
        <v>21</v>
      </c>
      <c r="B37" s="68" t="s">
        <v>4</v>
      </c>
      <c r="C37" s="68" t="s">
        <v>13</v>
      </c>
      <c r="D37" s="68" t="str">
        <f t="shared" si="0"/>
        <v>1500m自由形</v>
      </c>
      <c r="E37" s="70">
        <v>1649.27</v>
      </c>
      <c r="G37" s="107"/>
      <c r="H37" s="108" t="s">
        <v>13</v>
      </c>
      <c r="I37" s="123">
        <v>1.168136574074074E-2</v>
      </c>
    </row>
    <row r="38" spans="1:9" ht="15.6" customHeight="1" x14ac:dyDescent="0.15">
      <c r="A38" s="68" t="s">
        <v>21</v>
      </c>
      <c r="B38" s="68" t="s">
        <v>4</v>
      </c>
      <c r="C38" s="68" t="s">
        <v>14</v>
      </c>
      <c r="D38" s="68" t="str">
        <f t="shared" si="0"/>
        <v>1500m自由形</v>
      </c>
      <c r="E38" s="70">
        <v>1659.17</v>
      </c>
      <c r="G38" s="107"/>
      <c r="H38" s="106" t="s">
        <v>14</v>
      </c>
      <c r="I38" s="124">
        <v>1.1795949074074073E-2</v>
      </c>
    </row>
    <row r="39" spans="1:9" ht="15.6" customHeight="1" x14ac:dyDescent="0.15">
      <c r="A39" s="68" t="s">
        <v>22</v>
      </c>
      <c r="B39" s="68" t="s">
        <v>3</v>
      </c>
      <c r="C39" s="68" t="s">
        <v>9</v>
      </c>
      <c r="D39" s="68" t="str">
        <f t="shared" si="0"/>
        <v>100m背泳ぎ</v>
      </c>
      <c r="E39" s="70">
        <v>58.09</v>
      </c>
      <c r="G39" s="107" t="s">
        <v>18</v>
      </c>
      <c r="H39" s="108" t="s">
        <v>9</v>
      </c>
      <c r="I39" s="121">
        <v>6.7233796296296301E-4</v>
      </c>
    </row>
    <row r="40" spans="1:9" ht="15.6" customHeight="1" x14ac:dyDescent="0.15">
      <c r="A40" s="68" t="s">
        <v>18</v>
      </c>
      <c r="B40" s="68" t="s">
        <v>3</v>
      </c>
      <c r="C40" s="68" t="s">
        <v>10</v>
      </c>
      <c r="D40" s="68" t="str">
        <f t="shared" si="0"/>
        <v>100m背泳ぎ</v>
      </c>
      <c r="E40" s="70">
        <v>58.64</v>
      </c>
      <c r="G40" s="107"/>
      <c r="H40" s="106" t="s">
        <v>10</v>
      </c>
      <c r="I40" s="120">
        <v>6.7870370370370372E-4</v>
      </c>
    </row>
    <row r="41" spans="1:9" ht="15.6" customHeight="1" x14ac:dyDescent="0.15">
      <c r="A41" s="68" t="s">
        <v>18</v>
      </c>
      <c r="B41" s="68" t="s">
        <v>3</v>
      </c>
      <c r="C41" s="68" t="s">
        <v>11</v>
      </c>
      <c r="D41" s="68" t="str">
        <f t="shared" si="0"/>
        <v>100m背泳ぎ</v>
      </c>
      <c r="E41" s="70">
        <v>59.2</v>
      </c>
      <c r="G41" s="107"/>
      <c r="H41" s="108" t="s">
        <v>11</v>
      </c>
      <c r="I41" s="121">
        <v>6.8518518518518527E-4</v>
      </c>
    </row>
    <row r="42" spans="1:9" ht="15.6" customHeight="1" x14ac:dyDescent="0.15">
      <c r="A42" s="68" t="s">
        <v>18</v>
      </c>
      <c r="B42" s="68" t="s">
        <v>3</v>
      </c>
      <c r="C42" s="68" t="s">
        <v>12</v>
      </c>
      <c r="D42" s="68" t="str">
        <f t="shared" si="0"/>
        <v>100m背泳ぎ</v>
      </c>
      <c r="E42" s="70">
        <v>59.76</v>
      </c>
      <c r="G42" s="107"/>
      <c r="H42" s="106" t="s">
        <v>12</v>
      </c>
      <c r="I42" s="120">
        <v>6.916666666666666E-4</v>
      </c>
    </row>
    <row r="43" spans="1:9" ht="15.6" customHeight="1" x14ac:dyDescent="0.15">
      <c r="A43" s="68" t="s">
        <v>18</v>
      </c>
      <c r="B43" s="68" t="s">
        <v>3</v>
      </c>
      <c r="C43" s="68" t="s">
        <v>13</v>
      </c>
      <c r="D43" s="68" t="str">
        <f t="shared" si="0"/>
        <v>100m背泳ぎ</v>
      </c>
      <c r="E43" s="70">
        <v>100.97</v>
      </c>
      <c r="G43" s="107"/>
      <c r="H43" s="108" t="s">
        <v>13</v>
      </c>
      <c r="I43" s="123">
        <v>7.0567129629629625E-4</v>
      </c>
    </row>
    <row r="44" spans="1:9" ht="15.6" customHeight="1" thickBot="1" x14ac:dyDescent="0.2">
      <c r="A44" s="68" t="s">
        <v>18</v>
      </c>
      <c r="B44" s="68" t="s">
        <v>3</v>
      </c>
      <c r="C44" s="68" t="s">
        <v>14</v>
      </c>
      <c r="D44" s="68" t="str">
        <f t="shared" si="0"/>
        <v>100m背泳ぎ</v>
      </c>
      <c r="E44" s="70">
        <v>102.13</v>
      </c>
      <c r="G44" s="112"/>
      <c r="H44" s="111" t="s">
        <v>14</v>
      </c>
      <c r="I44" s="125">
        <v>7.1909722222222221E-4</v>
      </c>
    </row>
    <row r="45" spans="1:9" ht="15.6" customHeight="1" thickTop="1" x14ac:dyDescent="0.15">
      <c r="A45" s="68" t="s">
        <v>19</v>
      </c>
      <c r="B45" s="68" t="s">
        <v>3</v>
      </c>
      <c r="C45" s="68" t="s">
        <v>9</v>
      </c>
      <c r="D45" s="68" t="str">
        <f t="shared" si="0"/>
        <v>200m背泳ぎ</v>
      </c>
      <c r="E45" s="70">
        <v>205.02</v>
      </c>
      <c r="G45" s="110" t="s">
        <v>19</v>
      </c>
      <c r="H45" s="109" t="s">
        <v>9</v>
      </c>
      <c r="I45" s="126">
        <v>1.4469907407407407E-3</v>
      </c>
    </row>
    <row r="46" spans="1:9" ht="15.6" customHeight="1" x14ac:dyDescent="0.15">
      <c r="A46" s="68" t="s">
        <v>24</v>
      </c>
      <c r="B46" s="68" t="s">
        <v>3</v>
      </c>
      <c r="C46" s="68" t="s">
        <v>10</v>
      </c>
      <c r="D46" s="68" t="str">
        <f t="shared" si="0"/>
        <v>200m背泳ぎ</v>
      </c>
      <c r="E46" s="70">
        <v>206.23</v>
      </c>
      <c r="G46" s="107"/>
      <c r="H46" s="106" t="s">
        <v>10</v>
      </c>
      <c r="I46" s="124">
        <v>1.4609953703703703E-3</v>
      </c>
    </row>
    <row r="47" spans="1:9" ht="15.6" customHeight="1" x14ac:dyDescent="0.15">
      <c r="A47" s="68" t="s">
        <v>19</v>
      </c>
      <c r="B47" s="68" t="s">
        <v>3</v>
      </c>
      <c r="C47" s="68" t="s">
        <v>11</v>
      </c>
      <c r="D47" s="68" t="str">
        <f t="shared" si="0"/>
        <v>200m背泳ぎ</v>
      </c>
      <c r="E47" s="70">
        <v>208.24</v>
      </c>
      <c r="G47" s="107"/>
      <c r="H47" s="108" t="s">
        <v>11</v>
      </c>
      <c r="I47" s="123">
        <v>1.4842592592592594E-3</v>
      </c>
    </row>
    <row r="48" spans="1:9" ht="15.6" customHeight="1" x14ac:dyDescent="0.15">
      <c r="A48" s="68" t="s">
        <v>19</v>
      </c>
      <c r="B48" s="68" t="s">
        <v>3</v>
      </c>
      <c r="C48" s="68" t="s">
        <v>12</v>
      </c>
      <c r="D48" s="68" t="str">
        <f t="shared" si="0"/>
        <v>200m背泳ぎ</v>
      </c>
      <c r="E48" s="70">
        <v>209.46</v>
      </c>
      <c r="G48" s="107"/>
      <c r="H48" s="106" t="s">
        <v>12</v>
      </c>
      <c r="I48" s="124">
        <v>1.4983796296296297E-3</v>
      </c>
    </row>
    <row r="49" spans="1:9" ht="15.6" customHeight="1" x14ac:dyDescent="0.15">
      <c r="A49" s="68" t="s">
        <v>19</v>
      </c>
      <c r="B49" s="68" t="s">
        <v>3</v>
      </c>
      <c r="C49" s="68" t="s">
        <v>13</v>
      </c>
      <c r="D49" s="68" t="str">
        <f t="shared" si="0"/>
        <v>200m背泳ぎ</v>
      </c>
      <c r="E49" s="70">
        <v>211.8</v>
      </c>
      <c r="G49" s="107"/>
      <c r="H49" s="108" t="s">
        <v>13</v>
      </c>
      <c r="I49" s="123">
        <v>1.5254629629629631E-3</v>
      </c>
    </row>
    <row r="50" spans="1:9" ht="15.6" customHeight="1" x14ac:dyDescent="0.15">
      <c r="A50" s="68" t="s">
        <v>19</v>
      </c>
      <c r="B50" s="68" t="s">
        <v>3</v>
      </c>
      <c r="C50" s="68" t="s">
        <v>14</v>
      </c>
      <c r="D50" s="68" t="str">
        <f t="shared" si="0"/>
        <v>200m背泳ぎ</v>
      </c>
      <c r="E50" s="70">
        <v>213.71</v>
      </c>
      <c r="G50" s="107"/>
      <c r="H50" s="106" t="s">
        <v>14</v>
      </c>
      <c r="I50" s="124">
        <v>1.5475694444444445E-3</v>
      </c>
    </row>
    <row r="51" spans="1:9" ht="15.6" customHeight="1" x14ac:dyDescent="0.15">
      <c r="A51" s="68" t="s">
        <v>18</v>
      </c>
      <c r="B51" s="68" t="s">
        <v>5</v>
      </c>
      <c r="C51" s="68" t="s">
        <v>9</v>
      </c>
      <c r="D51" s="68" t="str">
        <f t="shared" si="0"/>
        <v>100m平泳ぎ</v>
      </c>
      <c r="E51" s="70">
        <v>103.82</v>
      </c>
      <c r="G51" s="107" t="s">
        <v>18</v>
      </c>
      <c r="H51" s="108" t="s">
        <v>9</v>
      </c>
      <c r="I51" s="123">
        <v>7.3865740740740738E-4</v>
      </c>
    </row>
    <row r="52" spans="1:9" ht="15.6" customHeight="1" x14ac:dyDescent="0.15">
      <c r="A52" s="68" t="s">
        <v>18</v>
      </c>
      <c r="B52" s="68" t="s">
        <v>5</v>
      </c>
      <c r="C52" s="68" t="s">
        <v>10</v>
      </c>
      <c r="D52" s="68" t="str">
        <f t="shared" si="0"/>
        <v>100m平泳ぎ</v>
      </c>
      <c r="E52" s="70">
        <v>104.44</v>
      </c>
      <c r="G52" s="107"/>
      <c r="H52" s="106" t="s">
        <v>10</v>
      </c>
      <c r="I52" s="124">
        <v>7.4583333333333327E-4</v>
      </c>
    </row>
    <row r="53" spans="1:9" ht="15.6" customHeight="1" x14ac:dyDescent="0.15">
      <c r="A53" s="68" t="s">
        <v>18</v>
      </c>
      <c r="B53" s="68" t="s">
        <v>5</v>
      </c>
      <c r="C53" s="68" t="s">
        <v>11</v>
      </c>
      <c r="D53" s="68" t="str">
        <f t="shared" si="0"/>
        <v>100m平泳ぎ</v>
      </c>
      <c r="E53" s="70">
        <v>105.16</v>
      </c>
      <c r="G53" s="107"/>
      <c r="H53" s="108" t="s">
        <v>11</v>
      </c>
      <c r="I53" s="123">
        <v>7.5416666666666666E-4</v>
      </c>
    </row>
    <row r="54" spans="1:9" ht="15.6" customHeight="1" x14ac:dyDescent="0.15">
      <c r="A54" s="68" t="s">
        <v>18</v>
      </c>
      <c r="B54" s="68" t="s">
        <v>5</v>
      </c>
      <c r="C54" s="68" t="s">
        <v>12</v>
      </c>
      <c r="D54" s="68" t="str">
        <f t="shared" si="0"/>
        <v>100m平泳ぎ</v>
      </c>
      <c r="E54" s="70">
        <v>106.1</v>
      </c>
      <c r="G54" s="107"/>
      <c r="H54" s="106" t="s">
        <v>12</v>
      </c>
      <c r="I54" s="124">
        <v>7.6504629629629622E-4</v>
      </c>
    </row>
    <row r="55" spans="1:9" ht="15.6" customHeight="1" x14ac:dyDescent="0.15">
      <c r="A55" s="68" t="s">
        <v>18</v>
      </c>
      <c r="B55" s="68" t="s">
        <v>5</v>
      </c>
      <c r="C55" s="68" t="s">
        <v>13</v>
      </c>
      <c r="D55" s="68" t="str">
        <f t="shared" si="0"/>
        <v>100m平泳ぎ</v>
      </c>
      <c r="E55" s="70">
        <v>107.3</v>
      </c>
      <c r="G55" s="107"/>
      <c r="H55" s="108" t="s">
        <v>13</v>
      </c>
      <c r="I55" s="123">
        <v>7.7893518518518513E-4</v>
      </c>
    </row>
    <row r="56" spans="1:9" ht="15.6" customHeight="1" thickBot="1" x14ac:dyDescent="0.2">
      <c r="A56" s="68" t="s">
        <v>18</v>
      </c>
      <c r="B56" s="68" t="s">
        <v>5</v>
      </c>
      <c r="C56" s="68" t="s">
        <v>14</v>
      </c>
      <c r="D56" s="68" t="str">
        <f t="shared" si="0"/>
        <v>100m平泳ぎ</v>
      </c>
      <c r="E56" s="70">
        <v>108.93</v>
      </c>
      <c r="G56" s="112"/>
      <c r="H56" s="111" t="s">
        <v>14</v>
      </c>
      <c r="I56" s="125">
        <v>7.9780092592592598E-4</v>
      </c>
    </row>
    <row r="57" spans="1:9" ht="15.6" customHeight="1" thickTop="1" x14ac:dyDescent="0.15">
      <c r="A57" s="68" t="s">
        <v>19</v>
      </c>
      <c r="B57" s="68" t="s">
        <v>5</v>
      </c>
      <c r="C57" s="68" t="s">
        <v>9</v>
      </c>
      <c r="D57" s="68" t="str">
        <f t="shared" si="0"/>
        <v>200m平泳ぎ</v>
      </c>
      <c r="E57" s="70">
        <v>218.15</v>
      </c>
      <c r="G57" s="110" t="s">
        <v>19</v>
      </c>
      <c r="H57" s="109" t="s">
        <v>9</v>
      </c>
      <c r="I57" s="126">
        <v>1.5989583333333333E-3</v>
      </c>
    </row>
    <row r="58" spans="1:9" ht="15.6" customHeight="1" x14ac:dyDescent="0.15">
      <c r="A58" s="68" t="s">
        <v>19</v>
      </c>
      <c r="B58" s="68" t="s">
        <v>5</v>
      </c>
      <c r="C58" s="68" t="s">
        <v>10</v>
      </c>
      <c r="D58" s="68" t="str">
        <f t="shared" si="0"/>
        <v>200m平泳ぎ</v>
      </c>
      <c r="E58" s="70">
        <v>219.49</v>
      </c>
      <c r="G58" s="107"/>
      <c r="H58" s="106" t="s">
        <v>10</v>
      </c>
      <c r="I58" s="124">
        <v>1.6144675925925927E-3</v>
      </c>
    </row>
    <row r="59" spans="1:9" ht="15.6" customHeight="1" x14ac:dyDescent="0.15">
      <c r="A59" s="68" t="s">
        <v>19</v>
      </c>
      <c r="B59" s="68" t="s">
        <v>5</v>
      </c>
      <c r="C59" s="68" t="s">
        <v>11</v>
      </c>
      <c r="D59" s="68" t="str">
        <f t="shared" si="0"/>
        <v>200m平泳ぎ</v>
      </c>
      <c r="E59" s="70">
        <v>220.33</v>
      </c>
      <c r="G59" s="107"/>
      <c r="H59" s="108" t="s">
        <v>11</v>
      </c>
      <c r="I59" s="123">
        <v>1.6241898148148149E-3</v>
      </c>
    </row>
    <row r="60" spans="1:9" ht="15.6" customHeight="1" x14ac:dyDescent="0.15">
      <c r="A60" s="68" t="s">
        <v>19</v>
      </c>
      <c r="B60" s="68" t="s">
        <v>5</v>
      </c>
      <c r="C60" s="68" t="s">
        <v>12</v>
      </c>
      <c r="D60" s="68" t="str">
        <f t="shared" si="0"/>
        <v>200m平泳ぎ</v>
      </c>
      <c r="E60" s="70">
        <v>222.38</v>
      </c>
      <c r="G60" s="107"/>
      <c r="H60" s="106" t="s">
        <v>12</v>
      </c>
      <c r="I60" s="124">
        <v>1.6479166666666667E-3</v>
      </c>
    </row>
    <row r="61" spans="1:9" ht="15.6" customHeight="1" x14ac:dyDescent="0.15">
      <c r="A61" s="68" t="s">
        <v>19</v>
      </c>
      <c r="B61" s="68" t="s">
        <v>5</v>
      </c>
      <c r="C61" s="68" t="s">
        <v>13</v>
      </c>
      <c r="D61" s="68" t="str">
        <f t="shared" si="0"/>
        <v>200m平泳ぎ</v>
      </c>
      <c r="E61" s="70">
        <v>224.85</v>
      </c>
      <c r="G61" s="107"/>
      <c r="H61" s="108" t="s">
        <v>13</v>
      </c>
      <c r="I61" s="123">
        <v>1.6765046296296296E-3</v>
      </c>
    </row>
    <row r="62" spans="1:9" ht="15.6" customHeight="1" x14ac:dyDescent="0.15">
      <c r="A62" s="68" t="s">
        <v>19</v>
      </c>
      <c r="B62" s="68" t="s">
        <v>5</v>
      </c>
      <c r="C62" s="68" t="s">
        <v>14</v>
      </c>
      <c r="D62" s="68" t="str">
        <f>A62&amp;B62</f>
        <v>200m平泳ぎ</v>
      </c>
      <c r="E62" s="70">
        <v>229.05</v>
      </c>
      <c r="G62" s="107"/>
      <c r="H62" s="106" t="s">
        <v>14</v>
      </c>
      <c r="I62" s="124">
        <v>1.7251157407407408E-3</v>
      </c>
    </row>
    <row r="63" spans="1:9" ht="15.6" customHeight="1" x14ac:dyDescent="0.15">
      <c r="A63" s="68" t="s">
        <v>18</v>
      </c>
      <c r="B63" s="68" t="s">
        <v>34</v>
      </c>
      <c r="C63" s="68" t="s">
        <v>9</v>
      </c>
      <c r="D63" s="68" t="str">
        <f t="shared" si="0"/>
        <v>100mバタフライ</v>
      </c>
      <c r="E63" s="70">
        <v>55.09</v>
      </c>
      <c r="G63" s="107" t="s">
        <v>18</v>
      </c>
      <c r="H63" s="108" t="s">
        <v>9</v>
      </c>
      <c r="I63" s="121">
        <v>6.3761574074074079E-4</v>
      </c>
    </row>
    <row r="64" spans="1:9" ht="15.6" customHeight="1" x14ac:dyDescent="0.15">
      <c r="A64" s="68" t="s">
        <v>18</v>
      </c>
      <c r="B64" s="68" t="s">
        <v>34</v>
      </c>
      <c r="C64" s="68" t="s">
        <v>10</v>
      </c>
      <c r="D64" s="68" t="str">
        <f t="shared" si="0"/>
        <v>100mバタフライ</v>
      </c>
      <c r="E64" s="70">
        <v>55.62</v>
      </c>
      <c r="G64" s="107"/>
      <c r="H64" s="106" t="s">
        <v>10</v>
      </c>
      <c r="I64" s="120">
        <v>6.4375000000000001E-4</v>
      </c>
    </row>
    <row r="65" spans="1:9" ht="15.6" customHeight="1" x14ac:dyDescent="0.15">
      <c r="A65" s="68" t="s">
        <v>18</v>
      </c>
      <c r="B65" s="68" t="s">
        <v>34</v>
      </c>
      <c r="C65" s="68" t="s">
        <v>11</v>
      </c>
      <c r="D65" s="68" t="str">
        <f t="shared" si="0"/>
        <v>100mバタフライ</v>
      </c>
      <c r="E65" s="70">
        <v>56.51</v>
      </c>
      <c r="G65" s="107"/>
      <c r="H65" s="108" t="s">
        <v>11</v>
      </c>
      <c r="I65" s="121">
        <v>6.5405092592592587E-4</v>
      </c>
    </row>
    <row r="66" spans="1:9" ht="15.6" customHeight="1" x14ac:dyDescent="0.15">
      <c r="A66" s="68" t="s">
        <v>18</v>
      </c>
      <c r="B66" s="68" t="s">
        <v>34</v>
      </c>
      <c r="C66" s="68" t="s">
        <v>12</v>
      </c>
      <c r="D66" s="68" t="str">
        <f t="shared" si="0"/>
        <v>100mバタフライ</v>
      </c>
      <c r="E66" s="70">
        <v>57.32</v>
      </c>
      <c r="G66" s="107"/>
      <c r="H66" s="106" t="s">
        <v>12</v>
      </c>
      <c r="I66" s="120">
        <v>6.6342592592592592E-4</v>
      </c>
    </row>
    <row r="67" spans="1:9" ht="15.6" customHeight="1" x14ac:dyDescent="0.15">
      <c r="A67" s="68" t="s">
        <v>18</v>
      </c>
      <c r="B67" s="68" t="s">
        <v>34</v>
      </c>
      <c r="C67" s="68" t="s">
        <v>13</v>
      </c>
      <c r="D67" s="68" t="str">
        <f t="shared" si="0"/>
        <v>100mバタフライ</v>
      </c>
      <c r="E67" s="70">
        <v>58.65</v>
      </c>
      <c r="G67" s="107"/>
      <c r="H67" s="108" t="s">
        <v>13</v>
      </c>
      <c r="I67" s="121">
        <v>6.7881944444444446E-4</v>
      </c>
    </row>
    <row r="68" spans="1:9" ht="15.6" customHeight="1" thickBot="1" x14ac:dyDescent="0.2">
      <c r="A68" s="68" t="s">
        <v>18</v>
      </c>
      <c r="B68" s="68" t="s">
        <v>34</v>
      </c>
      <c r="C68" s="68" t="s">
        <v>14</v>
      </c>
      <c r="D68" s="68" t="str">
        <f t="shared" si="0"/>
        <v>100mバタフライ</v>
      </c>
      <c r="E68" s="70">
        <v>59.49</v>
      </c>
      <c r="G68" s="112"/>
      <c r="H68" s="111" t="s">
        <v>14</v>
      </c>
      <c r="I68" s="122">
        <v>6.8854166666666673E-4</v>
      </c>
    </row>
    <row r="69" spans="1:9" ht="15.6" customHeight="1" thickTop="1" x14ac:dyDescent="0.15">
      <c r="A69" s="68" t="s">
        <v>19</v>
      </c>
      <c r="B69" s="68" t="s">
        <v>34</v>
      </c>
      <c r="C69" s="68" t="s">
        <v>9</v>
      </c>
      <c r="D69" s="68" t="str">
        <f t="shared" si="0"/>
        <v>200mバタフライ</v>
      </c>
      <c r="E69" s="70">
        <v>202.98</v>
      </c>
      <c r="G69" s="110" t="s">
        <v>19</v>
      </c>
      <c r="H69" s="109" t="s">
        <v>9</v>
      </c>
      <c r="I69" s="126">
        <v>1.4233796296296297E-3</v>
      </c>
    </row>
    <row r="70" spans="1:9" ht="15.6" customHeight="1" x14ac:dyDescent="0.15">
      <c r="A70" s="68" t="s">
        <v>19</v>
      </c>
      <c r="B70" s="68" t="s">
        <v>34</v>
      </c>
      <c r="C70" s="68" t="s">
        <v>10</v>
      </c>
      <c r="D70" s="68" t="str">
        <f t="shared" si="0"/>
        <v>200mバタフライ</v>
      </c>
      <c r="E70" s="70">
        <v>204.77</v>
      </c>
      <c r="G70" s="107"/>
      <c r="H70" s="106" t="s">
        <v>10</v>
      </c>
      <c r="I70" s="124">
        <v>1.4440972222222223E-3</v>
      </c>
    </row>
    <row r="71" spans="1:9" ht="15.6" customHeight="1" x14ac:dyDescent="0.15">
      <c r="A71" s="68" t="s">
        <v>19</v>
      </c>
      <c r="B71" s="68" t="s">
        <v>34</v>
      </c>
      <c r="C71" s="68" t="s">
        <v>11</v>
      </c>
      <c r="D71" s="68" t="str">
        <f t="shared" si="0"/>
        <v>200mバタフライ</v>
      </c>
      <c r="E71" s="70">
        <v>205.53</v>
      </c>
      <c r="G71" s="107"/>
      <c r="H71" s="108" t="s">
        <v>11</v>
      </c>
      <c r="I71" s="123">
        <v>1.4528935185185185E-3</v>
      </c>
    </row>
    <row r="72" spans="1:9" ht="15.6" customHeight="1" x14ac:dyDescent="0.15">
      <c r="A72" s="68" t="s">
        <v>19</v>
      </c>
      <c r="B72" s="68" t="s">
        <v>34</v>
      </c>
      <c r="C72" s="68" t="s">
        <v>12</v>
      </c>
      <c r="D72" s="68" t="str">
        <f t="shared" si="0"/>
        <v>200mバタフライ</v>
      </c>
      <c r="E72" s="70">
        <v>207.96</v>
      </c>
      <c r="G72" s="107"/>
      <c r="H72" s="106" t="s">
        <v>12</v>
      </c>
      <c r="I72" s="124">
        <v>1.4810185185185184E-3</v>
      </c>
    </row>
    <row r="73" spans="1:9" ht="15.6" customHeight="1" x14ac:dyDescent="0.15">
      <c r="A73" s="68" t="s">
        <v>19</v>
      </c>
      <c r="B73" s="68" t="s">
        <v>34</v>
      </c>
      <c r="C73" s="68" t="s">
        <v>13</v>
      </c>
      <c r="D73" s="68" t="str">
        <f t="shared" si="0"/>
        <v>200mバタフライ</v>
      </c>
      <c r="E73" s="70">
        <v>209.65</v>
      </c>
      <c r="G73" s="107"/>
      <c r="H73" s="108" t="s">
        <v>13</v>
      </c>
      <c r="I73" s="123">
        <v>1.5005787037037038E-3</v>
      </c>
    </row>
    <row r="74" spans="1:9" ht="15.6" customHeight="1" x14ac:dyDescent="0.15">
      <c r="A74" s="68" t="s">
        <v>19</v>
      </c>
      <c r="B74" s="68" t="s">
        <v>34</v>
      </c>
      <c r="C74" s="68" t="s">
        <v>14</v>
      </c>
      <c r="D74" s="68" t="str">
        <f t="shared" ref="D74:D86" si="1">A74&amp;B74</f>
        <v>200mバタフライ</v>
      </c>
      <c r="E74" s="70">
        <v>212.78</v>
      </c>
      <c r="G74" s="107"/>
      <c r="H74" s="106" t="s">
        <v>14</v>
      </c>
      <c r="I74" s="124">
        <v>1.5368055555555556E-3</v>
      </c>
    </row>
    <row r="75" spans="1:9" ht="15.6" customHeight="1" x14ac:dyDescent="0.15">
      <c r="A75" s="68" t="s">
        <v>19</v>
      </c>
      <c r="B75" s="68" t="s">
        <v>70</v>
      </c>
      <c r="C75" s="68" t="s">
        <v>9</v>
      </c>
      <c r="D75" s="68" t="str">
        <f t="shared" si="1"/>
        <v>200m個人メドレー</v>
      </c>
      <c r="E75" s="70">
        <v>205.16</v>
      </c>
      <c r="G75" s="107" t="s">
        <v>19</v>
      </c>
      <c r="H75" s="108" t="s">
        <v>9</v>
      </c>
      <c r="I75" s="123">
        <v>1.448611111111111E-3</v>
      </c>
    </row>
    <row r="76" spans="1:9" ht="15.6" customHeight="1" x14ac:dyDescent="0.15">
      <c r="A76" s="68" t="s">
        <v>19</v>
      </c>
      <c r="B76" s="68" t="s">
        <v>70</v>
      </c>
      <c r="C76" s="68" t="s">
        <v>10</v>
      </c>
      <c r="D76" s="68" t="str">
        <f t="shared" si="1"/>
        <v>200m個人メドレー</v>
      </c>
      <c r="E76" s="70">
        <v>206.38</v>
      </c>
      <c r="G76" s="107"/>
      <c r="H76" s="106" t="s">
        <v>10</v>
      </c>
      <c r="I76" s="124">
        <v>1.4627314814814815E-3</v>
      </c>
    </row>
    <row r="77" spans="1:9" ht="15.6" customHeight="1" x14ac:dyDescent="0.15">
      <c r="A77" s="68" t="s">
        <v>19</v>
      </c>
      <c r="B77" s="68" t="s">
        <v>70</v>
      </c>
      <c r="C77" s="68" t="s">
        <v>11</v>
      </c>
      <c r="D77" s="68" t="str">
        <f t="shared" si="1"/>
        <v>200m個人メドレー</v>
      </c>
      <c r="E77" s="70">
        <v>208.45</v>
      </c>
      <c r="G77" s="107"/>
      <c r="H77" s="108" t="s">
        <v>11</v>
      </c>
      <c r="I77" s="123">
        <v>1.4866898148148146E-3</v>
      </c>
    </row>
    <row r="78" spans="1:9" ht="15.6" customHeight="1" x14ac:dyDescent="0.15">
      <c r="A78" s="68" t="s">
        <v>19</v>
      </c>
      <c r="B78" s="68" t="s">
        <v>70</v>
      </c>
      <c r="C78" s="68" t="s">
        <v>12</v>
      </c>
      <c r="D78" s="68" t="str">
        <f t="shared" si="1"/>
        <v>200m個人メドレー</v>
      </c>
      <c r="E78" s="70">
        <v>210.32</v>
      </c>
      <c r="G78" s="107"/>
      <c r="H78" s="106" t="s">
        <v>12</v>
      </c>
      <c r="I78" s="124">
        <v>1.5083333333333333E-3</v>
      </c>
    </row>
    <row r="79" spans="1:9" ht="15.6" customHeight="1" x14ac:dyDescent="0.15">
      <c r="A79" s="68" t="s">
        <v>19</v>
      </c>
      <c r="B79" s="68" t="s">
        <v>70</v>
      </c>
      <c r="C79" s="68" t="s">
        <v>13</v>
      </c>
      <c r="D79" s="68" t="str">
        <f t="shared" si="1"/>
        <v>200m個人メドレー</v>
      </c>
      <c r="E79" s="70">
        <v>212.6</v>
      </c>
      <c r="G79" s="107"/>
      <c r="H79" s="108" t="s">
        <v>13</v>
      </c>
      <c r="I79" s="123">
        <v>1.5347222222222223E-3</v>
      </c>
    </row>
    <row r="80" spans="1:9" ht="15.6" customHeight="1" thickBot="1" x14ac:dyDescent="0.2">
      <c r="A80" s="68" t="s">
        <v>19</v>
      </c>
      <c r="B80" s="68" t="s">
        <v>70</v>
      </c>
      <c r="C80" s="68" t="s">
        <v>14</v>
      </c>
      <c r="D80" s="68" t="str">
        <f t="shared" si="1"/>
        <v>200m個人メドレー</v>
      </c>
      <c r="E80" s="70">
        <v>215.16</v>
      </c>
      <c r="G80" s="112"/>
      <c r="H80" s="111" t="s">
        <v>14</v>
      </c>
      <c r="I80" s="125">
        <v>1.5643518518518517E-3</v>
      </c>
    </row>
    <row r="81" spans="1:9" ht="15.6" customHeight="1" thickTop="1" x14ac:dyDescent="0.15">
      <c r="A81" s="68" t="s">
        <v>20</v>
      </c>
      <c r="B81" s="68" t="s">
        <v>70</v>
      </c>
      <c r="C81" s="68" t="s">
        <v>9</v>
      </c>
      <c r="D81" s="68" t="str">
        <f t="shared" si="1"/>
        <v>400m個人メドレー</v>
      </c>
      <c r="E81" s="70">
        <v>428.44</v>
      </c>
      <c r="G81" s="110" t="s">
        <v>20</v>
      </c>
      <c r="H81" s="109" t="s">
        <v>9</v>
      </c>
      <c r="I81" s="126">
        <v>3.1069444444444443E-3</v>
      </c>
    </row>
    <row r="82" spans="1:9" ht="15.6" customHeight="1" x14ac:dyDescent="0.15">
      <c r="A82" s="68" t="s">
        <v>20</v>
      </c>
      <c r="B82" s="68" t="s">
        <v>70</v>
      </c>
      <c r="C82" s="68" t="s">
        <v>10</v>
      </c>
      <c r="D82" s="68" t="str">
        <f t="shared" si="1"/>
        <v>400m個人メドレー</v>
      </c>
      <c r="E82" s="70">
        <v>431.05</v>
      </c>
      <c r="G82" s="107"/>
      <c r="H82" s="106" t="s">
        <v>10</v>
      </c>
      <c r="I82" s="124">
        <v>3.1371527777777778E-3</v>
      </c>
    </row>
    <row r="83" spans="1:9" ht="15.6" customHeight="1" x14ac:dyDescent="0.15">
      <c r="A83" s="68" t="s">
        <v>20</v>
      </c>
      <c r="B83" s="68" t="s">
        <v>70</v>
      </c>
      <c r="C83" s="68" t="s">
        <v>11</v>
      </c>
      <c r="D83" s="68" t="str">
        <f t="shared" si="1"/>
        <v>400m個人メドレー</v>
      </c>
      <c r="E83" s="70">
        <v>434.02</v>
      </c>
      <c r="G83" s="107"/>
      <c r="H83" s="108" t="s">
        <v>11</v>
      </c>
      <c r="I83" s="123">
        <v>3.1715277777777775E-3</v>
      </c>
    </row>
    <row r="84" spans="1:9" ht="15.6" customHeight="1" x14ac:dyDescent="0.15">
      <c r="A84" s="68" t="s">
        <v>20</v>
      </c>
      <c r="B84" s="68" t="s">
        <v>70</v>
      </c>
      <c r="C84" s="68" t="s">
        <v>12</v>
      </c>
      <c r="D84" s="68" t="str">
        <f t="shared" si="1"/>
        <v>400m個人メドレー</v>
      </c>
      <c r="E84" s="70">
        <v>436.67</v>
      </c>
      <c r="G84" s="107"/>
      <c r="H84" s="106" t="s">
        <v>12</v>
      </c>
      <c r="I84" s="124">
        <v>3.2021990740740743E-3</v>
      </c>
    </row>
    <row r="85" spans="1:9" ht="15.6" customHeight="1" x14ac:dyDescent="0.15">
      <c r="A85" s="68" t="s">
        <v>20</v>
      </c>
      <c r="B85" s="68" t="s">
        <v>70</v>
      </c>
      <c r="C85" s="68" t="s">
        <v>13</v>
      </c>
      <c r="D85" s="68" t="str">
        <f t="shared" si="1"/>
        <v>400m個人メドレー</v>
      </c>
      <c r="E85" s="70">
        <v>441.64</v>
      </c>
      <c r="G85" s="107"/>
      <c r="H85" s="108" t="s">
        <v>13</v>
      </c>
      <c r="I85" s="123">
        <v>3.259722222222222E-3</v>
      </c>
    </row>
    <row r="86" spans="1:9" ht="15.6" customHeight="1" x14ac:dyDescent="0.15">
      <c r="A86" s="68" t="s">
        <v>25</v>
      </c>
      <c r="B86" s="68" t="s">
        <v>70</v>
      </c>
      <c r="C86" s="68" t="s">
        <v>14</v>
      </c>
      <c r="D86" s="68" t="str">
        <f t="shared" si="1"/>
        <v>400m個人メドレー</v>
      </c>
      <c r="E86" s="70">
        <v>447.11</v>
      </c>
      <c r="G86" s="107"/>
      <c r="H86" s="106" t="s">
        <v>14</v>
      </c>
      <c r="I86" s="124">
        <v>3.3230324074074074E-3</v>
      </c>
    </row>
  </sheetData>
  <mergeCells count="14">
    <mergeCell ref="G75:G80"/>
    <mergeCell ref="G81:G86"/>
    <mergeCell ref="G39:G44"/>
    <mergeCell ref="G45:G50"/>
    <mergeCell ref="G51:G56"/>
    <mergeCell ref="G57:G62"/>
    <mergeCell ref="G63:G68"/>
    <mergeCell ref="G69:G74"/>
    <mergeCell ref="G3:G8"/>
    <mergeCell ref="G9:G14"/>
    <mergeCell ref="G15:G20"/>
    <mergeCell ref="G21:G26"/>
    <mergeCell ref="G27:G32"/>
    <mergeCell ref="G33:G38"/>
  </mergeCells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6"/>
  <sheetViews>
    <sheetView zoomScaleNormal="100" workbookViewId="0">
      <selection activeCell="A6" sqref="A6:K6"/>
    </sheetView>
  </sheetViews>
  <sheetFormatPr defaultColWidth="9" defaultRowHeight="15.6" customHeight="1" x14ac:dyDescent="0.15"/>
  <cols>
    <col min="1" max="1" width="6.125" style="65" customWidth="1"/>
    <col min="2" max="2" width="14.875" style="65" customWidth="1"/>
    <col min="3" max="3" width="5.5" style="63" customWidth="1"/>
    <col min="4" max="4" width="16.5" style="63" customWidth="1"/>
    <col min="5" max="5" width="9.5" style="64" customWidth="1"/>
    <col min="6" max="6" width="1.75" style="65" customWidth="1"/>
    <col min="7" max="7" width="5.75" style="105" customWidth="1"/>
    <col min="8" max="8" width="4.75" style="105" customWidth="1"/>
    <col min="9" max="9" width="9.25" style="127" customWidth="1"/>
    <col min="10" max="16384" width="9" style="65"/>
  </cols>
  <sheetData>
    <row r="1" spans="1:9" ht="15.6" customHeight="1" x14ac:dyDescent="0.15">
      <c r="A1" s="62" t="s">
        <v>75</v>
      </c>
      <c r="G1" s="114"/>
      <c r="H1" s="114"/>
      <c r="I1" s="117"/>
    </row>
    <row r="2" spans="1:9" ht="15.6" customHeight="1" thickBot="1" x14ac:dyDescent="0.2">
      <c r="A2" s="73" t="s">
        <v>26</v>
      </c>
      <c r="B2" s="73" t="s">
        <v>27</v>
      </c>
      <c r="C2" s="73" t="s">
        <v>15</v>
      </c>
      <c r="D2" s="73"/>
      <c r="E2" s="74" t="s">
        <v>2</v>
      </c>
      <c r="G2" s="113" t="s">
        <v>26</v>
      </c>
      <c r="H2" s="113" t="s">
        <v>15</v>
      </c>
      <c r="I2" s="118" t="s">
        <v>76</v>
      </c>
    </row>
    <row r="3" spans="1:9" ht="15.6" customHeight="1" thickTop="1" x14ac:dyDescent="0.15">
      <c r="A3" s="68" t="s">
        <v>17</v>
      </c>
      <c r="B3" s="68" t="s">
        <v>4</v>
      </c>
      <c r="C3" s="68" t="s">
        <v>9</v>
      </c>
      <c r="D3" s="68" t="str">
        <f>A3&amp;B3</f>
        <v>50m自由形</v>
      </c>
      <c r="E3" s="70">
        <v>26.36</v>
      </c>
      <c r="G3" s="107" t="s">
        <v>17</v>
      </c>
      <c r="H3" s="108" t="s">
        <v>9</v>
      </c>
      <c r="I3" s="121">
        <v>3.0509259259259259E-4</v>
      </c>
    </row>
    <row r="4" spans="1:9" ht="15.6" customHeight="1" x14ac:dyDescent="0.15">
      <c r="A4" s="68" t="s">
        <v>17</v>
      </c>
      <c r="B4" s="68" t="s">
        <v>4</v>
      </c>
      <c r="C4" s="68" t="s">
        <v>10</v>
      </c>
      <c r="D4" s="68" t="str">
        <f t="shared" ref="D4:D73" si="0">A4&amp;B4</f>
        <v>50m自由形</v>
      </c>
      <c r="E4" s="70">
        <v>26.49</v>
      </c>
      <c r="G4" s="107"/>
      <c r="H4" s="106" t="s">
        <v>10</v>
      </c>
      <c r="I4" s="120">
        <v>3.0659722222222221E-4</v>
      </c>
    </row>
    <row r="5" spans="1:9" ht="15.6" customHeight="1" x14ac:dyDescent="0.15">
      <c r="A5" s="68" t="s">
        <v>17</v>
      </c>
      <c r="B5" s="68" t="s">
        <v>4</v>
      </c>
      <c r="C5" s="68" t="s">
        <v>11</v>
      </c>
      <c r="D5" s="68" t="str">
        <f t="shared" si="0"/>
        <v>50m自由形</v>
      </c>
      <c r="E5" s="70">
        <v>26.79</v>
      </c>
      <c r="G5" s="107"/>
      <c r="H5" s="108" t="s">
        <v>11</v>
      </c>
      <c r="I5" s="121">
        <v>3.1006944444444441E-4</v>
      </c>
    </row>
    <row r="6" spans="1:9" ht="15.6" customHeight="1" x14ac:dyDescent="0.15">
      <c r="A6" s="68" t="s">
        <v>17</v>
      </c>
      <c r="B6" s="68" t="s">
        <v>4</v>
      </c>
      <c r="C6" s="68" t="s">
        <v>12</v>
      </c>
      <c r="D6" s="68" t="str">
        <f t="shared" si="0"/>
        <v>50m自由形</v>
      </c>
      <c r="E6" s="70">
        <v>26.92</v>
      </c>
      <c r="G6" s="107"/>
      <c r="H6" s="106" t="s">
        <v>12</v>
      </c>
      <c r="I6" s="120">
        <v>3.1157407407407409E-4</v>
      </c>
    </row>
    <row r="7" spans="1:9" ht="15.6" customHeight="1" x14ac:dyDescent="0.15">
      <c r="A7" s="68" t="s">
        <v>17</v>
      </c>
      <c r="B7" s="68" t="s">
        <v>4</v>
      </c>
      <c r="C7" s="68" t="s">
        <v>13</v>
      </c>
      <c r="D7" s="68" t="str">
        <f t="shared" si="0"/>
        <v>50m自由形</v>
      </c>
      <c r="E7" s="70">
        <v>27.35</v>
      </c>
      <c r="G7" s="107"/>
      <c r="H7" s="108" t="s">
        <v>13</v>
      </c>
      <c r="I7" s="121">
        <v>3.1655092592592596E-4</v>
      </c>
    </row>
    <row r="8" spans="1:9" ht="15.6" customHeight="1" thickBot="1" x14ac:dyDescent="0.2">
      <c r="A8" s="68" t="s">
        <v>17</v>
      </c>
      <c r="B8" s="68" t="s">
        <v>4</v>
      </c>
      <c r="C8" s="68" t="s">
        <v>14</v>
      </c>
      <c r="D8" s="68" t="str">
        <f t="shared" si="0"/>
        <v>50m自由形</v>
      </c>
      <c r="E8" s="70">
        <v>27.75</v>
      </c>
      <c r="G8" s="112"/>
      <c r="H8" s="111" t="s">
        <v>14</v>
      </c>
      <c r="I8" s="122">
        <v>3.2118055555555556E-4</v>
      </c>
    </row>
    <row r="9" spans="1:9" ht="15.6" customHeight="1" thickTop="1" x14ac:dyDescent="0.15">
      <c r="A9" s="68" t="s">
        <v>22</v>
      </c>
      <c r="B9" s="68" t="s">
        <v>4</v>
      </c>
      <c r="C9" s="68" t="s">
        <v>9</v>
      </c>
      <c r="D9" s="68" t="str">
        <f t="shared" si="0"/>
        <v>100m自由形</v>
      </c>
      <c r="E9" s="70">
        <v>57.5</v>
      </c>
      <c r="G9" s="107" t="s">
        <v>18</v>
      </c>
      <c r="H9" s="108" t="s">
        <v>9</v>
      </c>
      <c r="I9" s="121">
        <v>6.6550925925925924E-4</v>
      </c>
    </row>
    <row r="10" spans="1:9" ht="15.6" customHeight="1" x14ac:dyDescent="0.15">
      <c r="A10" s="68" t="s">
        <v>18</v>
      </c>
      <c r="B10" s="68" t="s">
        <v>4</v>
      </c>
      <c r="C10" s="68" t="s">
        <v>10</v>
      </c>
      <c r="D10" s="68" t="str">
        <f t="shared" si="0"/>
        <v>100m自由形</v>
      </c>
      <c r="E10" s="70">
        <v>57.78</v>
      </c>
      <c r="G10" s="107"/>
      <c r="H10" s="106" t="s">
        <v>10</v>
      </c>
      <c r="I10" s="120">
        <v>6.6874999999999997E-4</v>
      </c>
    </row>
    <row r="11" spans="1:9" ht="15.6" customHeight="1" x14ac:dyDescent="0.15">
      <c r="A11" s="68" t="s">
        <v>18</v>
      </c>
      <c r="B11" s="68" t="s">
        <v>4</v>
      </c>
      <c r="C11" s="68" t="s">
        <v>11</v>
      </c>
      <c r="D11" s="68" t="str">
        <f t="shared" si="0"/>
        <v>100m自由形</v>
      </c>
      <c r="E11" s="70">
        <v>58.68</v>
      </c>
      <c r="G11" s="107"/>
      <c r="H11" s="108" t="s">
        <v>11</v>
      </c>
      <c r="I11" s="121">
        <v>6.7916666666666668E-4</v>
      </c>
    </row>
    <row r="12" spans="1:9" ht="15.6" customHeight="1" x14ac:dyDescent="0.15">
      <c r="A12" s="68" t="s">
        <v>18</v>
      </c>
      <c r="B12" s="68" t="s">
        <v>4</v>
      </c>
      <c r="C12" s="68" t="s">
        <v>12</v>
      </c>
      <c r="D12" s="68" t="str">
        <f t="shared" si="0"/>
        <v>100m自由形</v>
      </c>
      <c r="E12" s="70">
        <v>59.25</v>
      </c>
      <c r="G12" s="107"/>
      <c r="H12" s="106" t="s">
        <v>12</v>
      </c>
      <c r="I12" s="120">
        <v>6.8576388888888886E-4</v>
      </c>
    </row>
    <row r="13" spans="1:9" ht="15.6" customHeight="1" x14ac:dyDescent="0.15">
      <c r="A13" s="68" t="s">
        <v>18</v>
      </c>
      <c r="B13" s="68" t="s">
        <v>4</v>
      </c>
      <c r="C13" s="68" t="s">
        <v>13</v>
      </c>
      <c r="D13" s="68" t="str">
        <f t="shared" si="0"/>
        <v>100m自由形</v>
      </c>
      <c r="E13" s="70">
        <v>59.95</v>
      </c>
      <c r="G13" s="107"/>
      <c r="H13" s="108" t="s">
        <v>13</v>
      </c>
      <c r="I13" s="121">
        <v>6.9386574074074077E-4</v>
      </c>
    </row>
    <row r="14" spans="1:9" ht="15.6" customHeight="1" thickBot="1" x14ac:dyDescent="0.2">
      <c r="A14" s="68" t="s">
        <v>18</v>
      </c>
      <c r="B14" s="68" t="s">
        <v>4</v>
      </c>
      <c r="C14" s="68" t="s">
        <v>14</v>
      </c>
      <c r="D14" s="68" t="str">
        <f t="shared" si="0"/>
        <v>100m自由形</v>
      </c>
      <c r="E14" s="70">
        <v>100.53</v>
      </c>
      <c r="G14" s="112"/>
      <c r="H14" s="111" t="s">
        <v>14</v>
      </c>
      <c r="I14" s="125">
        <v>7.0057870370370369E-4</v>
      </c>
    </row>
    <row r="15" spans="1:9" ht="15.6" customHeight="1" thickTop="1" x14ac:dyDescent="0.15">
      <c r="A15" s="68" t="s">
        <v>24</v>
      </c>
      <c r="B15" s="68" t="s">
        <v>4</v>
      </c>
      <c r="C15" s="68" t="s">
        <v>9</v>
      </c>
      <c r="D15" s="68" t="str">
        <f t="shared" si="0"/>
        <v>200m自由形</v>
      </c>
      <c r="E15" s="70">
        <v>205.5</v>
      </c>
      <c r="G15" s="107" t="s">
        <v>19</v>
      </c>
      <c r="H15" s="108" t="s">
        <v>9</v>
      </c>
      <c r="I15" s="123">
        <v>1.4525462962962964E-3</v>
      </c>
    </row>
    <row r="16" spans="1:9" ht="15.6" customHeight="1" x14ac:dyDescent="0.15">
      <c r="A16" s="68" t="s">
        <v>19</v>
      </c>
      <c r="B16" s="68" t="s">
        <v>4</v>
      </c>
      <c r="C16" s="68" t="s">
        <v>10</v>
      </c>
      <c r="D16" s="68" t="str">
        <f t="shared" si="0"/>
        <v>200m自由形</v>
      </c>
      <c r="E16" s="70">
        <v>206.11</v>
      </c>
      <c r="G16" s="107"/>
      <c r="H16" s="106" t="s">
        <v>10</v>
      </c>
      <c r="I16" s="124">
        <v>1.4596064814814814E-3</v>
      </c>
    </row>
    <row r="17" spans="1:9" ht="15.6" customHeight="1" x14ac:dyDescent="0.15">
      <c r="A17" s="68" t="s">
        <v>19</v>
      </c>
      <c r="B17" s="68" t="s">
        <v>4</v>
      </c>
      <c r="C17" s="68" t="s">
        <v>11</v>
      </c>
      <c r="D17" s="68" t="str">
        <f t="shared" si="0"/>
        <v>200m自由形</v>
      </c>
      <c r="E17" s="70">
        <v>206.77</v>
      </c>
      <c r="G17" s="107"/>
      <c r="H17" s="108" t="s">
        <v>11</v>
      </c>
      <c r="I17" s="123">
        <v>1.4672453703703703E-3</v>
      </c>
    </row>
    <row r="18" spans="1:9" ht="15.6" customHeight="1" x14ac:dyDescent="0.15">
      <c r="A18" s="68" t="s">
        <v>19</v>
      </c>
      <c r="B18" s="68" t="s">
        <v>4</v>
      </c>
      <c r="C18" s="68" t="s">
        <v>12</v>
      </c>
      <c r="D18" s="68" t="str">
        <f t="shared" si="0"/>
        <v>200m自由形</v>
      </c>
      <c r="E18" s="70">
        <v>207.38</v>
      </c>
      <c r="G18" s="107"/>
      <c r="H18" s="106" t="s">
        <v>12</v>
      </c>
      <c r="I18" s="124">
        <v>1.4743055555555555E-3</v>
      </c>
    </row>
    <row r="19" spans="1:9" ht="15.6" customHeight="1" x14ac:dyDescent="0.15">
      <c r="A19" s="68" t="s">
        <v>19</v>
      </c>
      <c r="B19" s="68" t="s">
        <v>4</v>
      </c>
      <c r="C19" s="68" t="s">
        <v>13</v>
      </c>
      <c r="D19" s="68" t="str">
        <f t="shared" si="0"/>
        <v>200m自由形</v>
      </c>
      <c r="E19" s="70">
        <v>208.38</v>
      </c>
      <c r="G19" s="107"/>
      <c r="H19" s="108" t="s">
        <v>13</v>
      </c>
      <c r="I19" s="123">
        <v>1.4858796296296295E-3</v>
      </c>
    </row>
    <row r="20" spans="1:9" ht="15.6" customHeight="1" thickBot="1" x14ac:dyDescent="0.2">
      <c r="A20" s="68" t="s">
        <v>19</v>
      </c>
      <c r="B20" s="68" t="s">
        <v>4</v>
      </c>
      <c r="C20" s="68" t="s">
        <v>14</v>
      </c>
      <c r="D20" s="68" t="str">
        <f t="shared" si="0"/>
        <v>200m自由形</v>
      </c>
      <c r="E20" s="70">
        <v>209.65</v>
      </c>
      <c r="G20" s="112"/>
      <c r="H20" s="111" t="s">
        <v>14</v>
      </c>
      <c r="I20" s="125">
        <v>1.5005787037037038E-3</v>
      </c>
    </row>
    <row r="21" spans="1:9" ht="15.6" customHeight="1" thickTop="1" x14ac:dyDescent="0.15">
      <c r="A21" s="68" t="s">
        <v>25</v>
      </c>
      <c r="B21" s="68" t="s">
        <v>4</v>
      </c>
      <c r="C21" s="68" t="s">
        <v>9</v>
      </c>
      <c r="D21" s="68" t="str">
        <f t="shared" si="0"/>
        <v>400m自由形</v>
      </c>
      <c r="E21" s="70">
        <v>425.41</v>
      </c>
      <c r="G21" s="107" t="s">
        <v>20</v>
      </c>
      <c r="H21" s="108" t="s">
        <v>9</v>
      </c>
      <c r="I21" s="123">
        <v>3.0718750000000004E-3</v>
      </c>
    </row>
    <row r="22" spans="1:9" ht="15.6" customHeight="1" x14ac:dyDescent="0.15">
      <c r="A22" s="68" t="s">
        <v>20</v>
      </c>
      <c r="B22" s="68" t="s">
        <v>4</v>
      </c>
      <c r="C22" s="68" t="s">
        <v>10</v>
      </c>
      <c r="D22" s="68" t="str">
        <f t="shared" si="0"/>
        <v>400m自由形</v>
      </c>
      <c r="E22" s="70">
        <v>426.68</v>
      </c>
      <c r="G22" s="107"/>
      <c r="H22" s="106" t="s">
        <v>10</v>
      </c>
      <c r="I22" s="124">
        <v>3.086574074074074E-3</v>
      </c>
    </row>
    <row r="23" spans="1:9" ht="15.6" customHeight="1" x14ac:dyDescent="0.15">
      <c r="A23" s="68" t="s">
        <v>20</v>
      </c>
      <c r="B23" s="68" t="s">
        <v>4</v>
      </c>
      <c r="C23" s="68" t="s">
        <v>11</v>
      </c>
      <c r="D23" s="68" t="str">
        <f t="shared" si="0"/>
        <v>400m自由形</v>
      </c>
      <c r="E23" s="70">
        <v>428.72</v>
      </c>
      <c r="G23" s="107"/>
      <c r="H23" s="108" t="s">
        <v>11</v>
      </c>
      <c r="I23" s="123">
        <v>3.1101851851851854E-3</v>
      </c>
    </row>
    <row r="24" spans="1:9" ht="15.6" customHeight="1" x14ac:dyDescent="0.15">
      <c r="A24" s="68" t="s">
        <v>20</v>
      </c>
      <c r="B24" s="68" t="s">
        <v>4</v>
      </c>
      <c r="C24" s="68" t="s">
        <v>12</v>
      </c>
      <c r="D24" s="68" t="str">
        <f t="shared" si="0"/>
        <v>400m自由形</v>
      </c>
      <c r="E24" s="70">
        <v>429.74</v>
      </c>
      <c r="G24" s="107"/>
      <c r="H24" s="106" t="s">
        <v>12</v>
      </c>
      <c r="I24" s="124">
        <v>3.1219907407407407E-3</v>
      </c>
    </row>
    <row r="25" spans="1:9" ht="15.6" customHeight="1" x14ac:dyDescent="0.15">
      <c r="A25" s="68" t="s">
        <v>20</v>
      </c>
      <c r="B25" s="68" t="s">
        <v>4</v>
      </c>
      <c r="C25" s="68" t="s">
        <v>13</v>
      </c>
      <c r="D25" s="68" t="str">
        <f t="shared" si="0"/>
        <v>400m自由形</v>
      </c>
      <c r="E25" s="70">
        <v>432.98</v>
      </c>
      <c r="G25" s="107"/>
      <c r="H25" s="108" t="s">
        <v>13</v>
      </c>
      <c r="I25" s="123">
        <v>3.1594907407407409E-3</v>
      </c>
    </row>
    <row r="26" spans="1:9" ht="15.6" customHeight="1" thickBot="1" x14ac:dyDescent="0.2">
      <c r="A26" s="68" t="s">
        <v>20</v>
      </c>
      <c r="B26" s="68" t="s">
        <v>4</v>
      </c>
      <c r="C26" s="68" t="s">
        <v>14</v>
      </c>
      <c r="D26" s="68" t="str">
        <f t="shared" si="0"/>
        <v>400m自由形</v>
      </c>
      <c r="E26" s="70">
        <v>436.95</v>
      </c>
      <c r="G26" s="112"/>
      <c r="H26" s="111" t="s">
        <v>14</v>
      </c>
      <c r="I26" s="125">
        <v>3.2054398148148146E-3</v>
      </c>
    </row>
    <row r="27" spans="1:9" ht="15.6" customHeight="1" thickTop="1" x14ac:dyDescent="0.15">
      <c r="A27" s="68" t="s">
        <v>28</v>
      </c>
      <c r="B27" s="68" t="s">
        <v>4</v>
      </c>
      <c r="C27" s="68" t="s">
        <v>9</v>
      </c>
      <c r="D27" s="68" t="str">
        <f t="shared" si="0"/>
        <v>800m自由形</v>
      </c>
      <c r="E27" s="70">
        <v>859.69</v>
      </c>
      <c r="G27" s="116" t="s">
        <v>28</v>
      </c>
      <c r="H27" s="115" t="s">
        <v>9</v>
      </c>
      <c r="I27" s="128">
        <v>6.2464120370370373E-3</v>
      </c>
    </row>
    <row r="28" spans="1:9" ht="15.6" customHeight="1" x14ac:dyDescent="0.15">
      <c r="A28" s="68" t="s">
        <v>28</v>
      </c>
      <c r="B28" s="68" t="s">
        <v>4</v>
      </c>
      <c r="C28" s="68" t="s">
        <v>10</v>
      </c>
      <c r="D28" s="68" t="str">
        <f t="shared" si="0"/>
        <v>800m自由形</v>
      </c>
      <c r="E28" s="70">
        <v>904.9</v>
      </c>
      <c r="G28" s="107"/>
      <c r="H28" s="106" t="s">
        <v>10</v>
      </c>
      <c r="I28" s="124">
        <v>6.3067129629629627E-3</v>
      </c>
    </row>
    <row r="29" spans="1:9" ht="15.6" customHeight="1" x14ac:dyDescent="0.15">
      <c r="A29" s="68" t="s">
        <v>28</v>
      </c>
      <c r="B29" s="68" t="s">
        <v>4</v>
      </c>
      <c r="C29" s="68" t="s">
        <v>11</v>
      </c>
      <c r="D29" s="68" t="str">
        <f t="shared" si="0"/>
        <v>800m自由形</v>
      </c>
      <c r="E29" s="70">
        <v>910.64</v>
      </c>
      <c r="G29" s="107"/>
      <c r="H29" s="108" t="s">
        <v>11</v>
      </c>
      <c r="I29" s="123">
        <v>6.3731481481481477E-3</v>
      </c>
    </row>
    <row r="30" spans="1:9" ht="15.6" customHeight="1" x14ac:dyDescent="0.15">
      <c r="A30" s="68" t="s">
        <v>28</v>
      </c>
      <c r="B30" s="68" t="s">
        <v>4</v>
      </c>
      <c r="C30" s="68" t="s">
        <v>12</v>
      </c>
      <c r="D30" s="68" t="str">
        <f t="shared" si="0"/>
        <v>800m自由形</v>
      </c>
      <c r="E30" s="70">
        <v>913.27</v>
      </c>
      <c r="G30" s="107"/>
      <c r="H30" s="106" t="s">
        <v>12</v>
      </c>
      <c r="I30" s="124">
        <v>6.4035879629629625E-3</v>
      </c>
    </row>
    <row r="31" spans="1:9" ht="15.6" customHeight="1" x14ac:dyDescent="0.15">
      <c r="A31" s="68" t="s">
        <v>28</v>
      </c>
      <c r="B31" s="68" t="s">
        <v>4</v>
      </c>
      <c r="C31" s="68" t="s">
        <v>13</v>
      </c>
      <c r="D31" s="68" t="str">
        <f t="shared" si="0"/>
        <v>800m自由形</v>
      </c>
      <c r="E31" s="70">
        <v>920.43</v>
      </c>
      <c r="G31" s="107"/>
      <c r="H31" s="108" t="s">
        <v>13</v>
      </c>
      <c r="I31" s="123">
        <v>6.4864583333333328E-3</v>
      </c>
    </row>
    <row r="32" spans="1:9" ht="15.6" customHeight="1" thickBot="1" x14ac:dyDescent="0.2">
      <c r="A32" s="68" t="s">
        <v>28</v>
      </c>
      <c r="B32" s="68" t="s">
        <v>4</v>
      </c>
      <c r="C32" s="68" t="s">
        <v>14</v>
      </c>
      <c r="D32" s="68" t="str">
        <f t="shared" si="0"/>
        <v>800m自由形</v>
      </c>
      <c r="E32" s="70">
        <v>925.87</v>
      </c>
      <c r="G32" s="112"/>
      <c r="H32" s="111" t="s">
        <v>14</v>
      </c>
      <c r="I32" s="125">
        <v>6.5494212962962962E-3</v>
      </c>
    </row>
    <row r="33" spans="1:9" ht="15.6" customHeight="1" thickTop="1" x14ac:dyDescent="0.15">
      <c r="A33" s="68" t="s">
        <v>59</v>
      </c>
      <c r="B33" s="68" t="s">
        <v>4</v>
      </c>
      <c r="C33" s="68" t="s">
        <v>9</v>
      </c>
      <c r="D33" s="68" t="str">
        <f t="shared" si="0"/>
        <v>1500m自由形</v>
      </c>
      <c r="E33" s="70">
        <v>1708.88</v>
      </c>
      <c r="G33" s="110" t="s">
        <v>21</v>
      </c>
      <c r="H33" s="109" t="s">
        <v>9</v>
      </c>
      <c r="I33" s="126">
        <v>1.1908333333333335E-2</v>
      </c>
    </row>
    <row r="34" spans="1:9" ht="15.6" customHeight="1" x14ac:dyDescent="0.15">
      <c r="A34" s="68" t="s">
        <v>59</v>
      </c>
      <c r="B34" s="68" t="s">
        <v>4</v>
      </c>
      <c r="C34" s="68" t="s">
        <v>10</v>
      </c>
      <c r="D34" s="68" t="str">
        <f t="shared" si="0"/>
        <v>1500m自由形</v>
      </c>
      <c r="E34" s="70">
        <v>1713.88</v>
      </c>
      <c r="G34" s="107"/>
      <c r="H34" s="106" t="s">
        <v>10</v>
      </c>
      <c r="I34" s="124">
        <v>1.1966203703703705E-2</v>
      </c>
    </row>
    <row r="35" spans="1:9" ht="15.6" customHeight="1" x14ac:dyDescent="0.15">
      <c r="A35" s="68" t="s">
        <v>59</v>
      </c>
      <c r="B35" s="68" t="s">
        <v>4</v>
      </c>
      <c r="C35" s="68" t="s">
        <v>11</v>
      </c>
      <c r="D35" s="68" t="str">
        <f t="shared" si="0"/>
        <v>1500m自由形</v>
      </c>
      <c r="E35" s="70">
        <v>1734.85</v>
      </c>
      <c r="G35" s="107"/>
      <c r="H35" s="108" t="s">
        <v>11</v>
      </c>
      <c r="I35" s="123">
        <v>1.2208912037037035E-2</v>
      </c>
    </row>
    <row r="36" spans="1:9" ht="15.6" customHeight="1" x14ac:dyDescent="0.15">
      <c r="A36" s="68" t="s">
        <v>59</v>
      </c>
      <c r="B36" s="68" t="s">
        <v>4</v>
      </c>
      <c r="C36" s="68" t="s">
        <v>12</v>
      </c>
      <c r="D36" s="68" t="str">
        <f t="shared" si="0"/>
        <v>1500m自由形</v>
      </c>
      <c r="E36" s="70">
        <v>1739.9</v>
      </c>
      <c r="G36" s="107"/>
      <c r="H36" s="106" t="s">
        <v>12</v>
      </c>
      <c r="I36" s="124">
        <v>1.2267361111111113E-2</v>
      </c>
    </row>
    <row r="37" spans="1:9" ht="15.6" customHeight="1" x14ac:dyDescent="0.15">
      <c r="A37" s="68" t="s">
        <v>59</v>
      </c>
      <c r="B37" s="68" t="s">
        <v>4</v>
      </c>
      <c r="C37" s="68" t="s">
        <v>13</v>
      </c>
      <c r="D37" s="68" t="str">
        <f t="shared" ref="D37" si="1">A37&amp;B37</f>
        <v>1500m自由形</v>
      </c>
      <c r="E37" s="70">
        <v>1758.83</v>
      </c>
      <c r="G37" s="107"/>
      <c r="H37" s="108" t="s">
        <v>13</v>
      </c>
      <c r="I37" s="123">
        <v>1.2486458333333332E-2</v>
      </c>
    </row>
    <row r="38" spans="1:9" ht="15.6" customHeight="1" x14ac:dyDescent="0.15">
      <c r="A38" s="68" t="s">
        <v>59</v>
      </c>
      <c r="B38" s="68" t="s">
        <v>4</v>
      </c>
      <c r="C38" s="68" t="s">
        <v>14</v>
      </c>
      <c r="D38" s="68" t="str">
        <f t="shared" si="0"/>
        <v>1500m自由形</v>
      </c>
      <c r="E38" s="70">
        <v>1809.25</v>
      </c>
      <c r="G38" s="107"/>
      <c r="H38" s="106" t="s">
        <v>14</v>
      </c>
      <c r="I38" s="124">
        <v>1.2607060185185185E-2</v>
      </c>
    </row>
    <row r="39" spans="1:9" ht="15.6" customHeight="1" x14ac:dyDescent="0.15">
      <c r="A39" s="68" t="s">
        <v>22</v>
      </c>
      <c r="B39" s="68" t="s">
        <v>3</v>
      </c>
      <c r="C39" s="68" t="s">
        <v>9</v>
      </c>
      <c r="D39" s="68" t="str">
        <f t="shared" si="0"/>
        <v>100m背泳ぎ</v>
      </c>
      <c r="E39" s="70">
        <v>103.93</v>
      </c>
      <c r="G39" s="107" t="s">
        <v>18</v>
      </c>
      <c r="H39" s="108" t="s">
        <v>9</v>
      </c>
      <c r="I39" s="123">
        <v>7.3993055555555552E-4</v>
      </c>
    </row>
    <row r="40" spans="1:9" ht="15.6" customHeight="1" x14ac:dyDescent="0.15">
      <c r="A40" s="68" t="s">
        <v>18</v>
      </c>
      <c r="B40" s="68" t="s">
        <v>3</v>
      </c>
      <c r="C40" s="68" t="s">
        <v>10</v>
      </c>
      <c r="D40" s="68" t="str">
        <f t="shared" si="0"/>
        <v>100m背泳ぎ</v>
      </c>
      <c r="E40" s="70">
        <v>104.24</v>
      </c>
      <c r="G40" s="107"/>
      <c r="H40" s="106" t="s">
        <v>10</v>
      </c>
      <c r="I40" s="124">
        <v>7.4351851851851846E-4</v>
      </c>
    </row>
    <row r="41" spans="1:9" ht="15.6" customHeight="1" x14ac:dyDescent="0.15">
      <c r="A41" s="68" t="s">
        <v>18</v>
      </c>
      <c r="B41" s="68" t="s">
        <v>3</v>
      </c>
      <c r="C41" s="68" t="s">
        <v>11</v>
      </c>
      <c r="D41" s="68" t="str">
        <f t="shared" si="0"/>
        <v>100m背泳ぎ</v>
      </c>
      <c r="E41" s="70">
        <v>104.94</v>
      </c>
      <c r="G41" s="107"/>
      <c r="H41" s="108" t="s">
        <v>11</v>
      </c>
      <c r="I41" s="123">
        <v>7.5162037037037038E-4</v>
      </c>
    </row>
    <row r="42" spans="1:9" ht="15.6" customHeight="1" x14ac:dyDescent="0.15">
      <c r="A42" s="68" t="s">
        <v>18</v>
      </c>
      <c r="B42" s="68" t="s">
        <v>3</v>
      </c>
      <c r="C42" s="68" t="s">
        <v>12</v>
      </c>
      <c r="D42" s="68" t="str">
        <f t="shared" si="0"/>
        <v>100m背泳ぎ</v>
      </c>
      <c r="E42" s="70">
        <v>105.24</v>
      </c>
      <c r="G42" s="107"/>
      <c r="H42" s="106" t="s">
        <v>12</v>
      </c>
      <c r="I42" s="124">
        <v>7.5532407407407417E-4</v>
      </c>
    </row>
    <row r="43" spans="1:9" ht="15.6" customHeight="1" x14ac:dyDescent="0.15">
      <c r="A43" s="68" t="s">
        <v>18</v>
      </c>
      <c r="B43" s="68" t="s">
        <v>3</v>
      </c>
      <c r="C43" s="68" t="s">
        <v>13</v>
      </c>
      <c r="D43" s="68" t="str">
        <f t="shared" si="0"/>
        <v>100m背泳ぎ</v>
      </c>
      <c r="E43" s="70">
        <v>105.67</v>
      </c>
      <c r="G43" s="107"/>
      <c r="H43" s="108" t="s">
        <v>13</v>
      </c>
      <c r="I43" s="123">
        <v>7.6006944444444451E-4</v>
      </c>
    </row>
    <row r="44" spans="1:9" ht="15.6" customHeight="1" thickBot="1" x14ac:dyDescent="0.2">
      <c r="A44" s="68" t="s">
        <v>18</v>
      </c>
      <c r="B44" s="68" t="s">
        <v>3</v>
      </c>
      <c r="C44" s="68" t="s">
        <v>14</v>
      </c>
      <c r="D44" s="68" t="str">
        <f t="shared" si="0"/>
        <v>100m背泳ぎ</v>
      </c>
      <c r="E44" s="70">
        <v>106.31</v>
      </c>
      <c r="G44" s="112"/>
      <c r="H44" s="111" t="s">
        <v>14</v>
      </c>
      <c r="I44" s="125">
        <v>7.6747685185185187E-4</v>
      </c>
    </row>
    <row r="45" spans="1:9" ht="15.6" customHeight="1" thickTop="1" x14ac:dyDescent="0.15">
      <c r="A45" s="68" t="s">
        <v>19</v>
      </c>
      <c r="B45" s="68" t="s">
        <v>3</v>
      </c>
      <c r="C45" s="68" t="s">
        <v>9</v>
      </c>
      <c r="D45" s="68" t="str">
        <f t="shared" si="0"/>
        <v>200m背泳ぎ</v>
      </c>
      <c r="E45" s="70">
        <v>217.13</v>
      </c>
      <c r="G45" s="110" t="s">
        <v>19</v>
      </c>
      <c r="H45" s="109" t="s">
        <v>9</v>
      </c>
      <c r="I45" s="126">
        <v>1.5871527777777778E-3</v>
      </c>
    </row>
    <row r="46" spans="1:9" ht="15.6" customHeight="1" x14ac:dyDescent="0.15">
      <c r="A46" s="68" t="s">
        <v>19</v>
      </c>
      <c r="B46" s="68" t="s">
        <v>3</v>
      </c>
      <c r="C46" s="68" t="s">
        <v>10</v>
      </c>
      <c r="D46" s="68" t="str">
        <f t="shared" si="0"/>
        <v>200m背泳ぎ</v>
      </c>
      <c r="E46" s="70">
        <v>217.79</v>
      </c>
      <c r="G46" s="107"/>
      <c r="H46" s="106" t="s">
        <v>10</v>
      </c>
      <c r="I46" s="124">
        <v>1.5947916666666667E-3</v>
      </c>
    </row>
    <row r="47" spans="1:9" ht="15.6" customHeight="1" x14ac:dyDescent="0.15">
      <c r="A47" s="68" t="s">
        <v>19</v>
      </c>
      <c r="B47" s="68" t="s">
        <v>3</v>
      </c>
      <c r="C47" s="68" t="s">
        <v>11</v>
      </c>
      <c r="D47" s="68" t="str">
        <f t="shared" si="0"/>
        <v>200m背泳ぎ</v>
      </c>
      <c r="E47" s="70">
        <v>219.29</v>
      </c>
      <c r="G47" s="107"/>
      <c r="H47" s="108" t="s">
        <v>11</v>
      </c>
      <c r="I47" s="123">
        <v>1.6121527777777777E-3</v>
      </c>
    </row>
    <row r="48" spans="1:9" ht="15.6" customHeight="1" x14ac:dyDescent="0.15">
      <c r="A48" s="68" t="s">
        <v>19</v>
      </c>
      <c r="B48" s="68" t="s">
        <v>3</v>
      </c>
      <c r="C48" s="68" t="s">
        <v>12</v>
      </c>
      <c r="D48" s="68" t="str">
        <f t="shared" si="0"/>
        <v>200m背泳ぎ</v>
      </c>
      <c r="E48" s="70">
        <v>219.97</v>
      </c>
      <c r="G48" s="107"/>
      <c r="H48" s="106" t="s">
        <v>12</v>
      </c>
      <c r="I48" s="124">
        <v>1.6200231481481482E-3</v>
      </c>
    </row>
    <row r="49" spans="1:9" ht="15.6" customHeight="1" x14ac:dyDescent="0.15">
      <c r="A49" s="68" t="s">
        <v>19</v>
      </c>
      <c r="B49" s="68" t="s">
        <v>3</v>
      </c>
      <c r="C49" s="68" t="s">
        <v>13</v>
      </c>
      <c r="D49" s="68" t="str">
        <f t="shared" si="0"/>
        <v>200m背泳ぎ</v>
      </c>
      <c r="E49" s="70">
        <v>221.53</v>
      </c>
      <c r="G49" s="107"/>
      <c r="H49" s="108" t="s">
        <v>13</v>
      </c>
      <c r="I49" s="123">
        <v>1.6380787037037037E-3</v>
      </c>
    </row>
    <row r="50" spans="1:9" ht="15.6" customHeight="1" x14ac:dyDescent="0.15">
      <c r="A50" s="68" t="s">
        <v>19</v>
      </c>
      <c r="B50" s="68" t="s">
        <v>3</v>
      </c>
      <c r="C50" s="68" t="s">
        <v>14</v>
      </c>
      <c r="D50" s="68" t="str">
        <f t="shared" si="0"/>
        <v>200m背泳ぎ</v>
      </c>
      <c r="E50" s="70">
        <v>223.59</v>
      </c>
      <c r="G50" s="107"/>
      <c r="H50" s="106" t="s">
        <v>14</v>
      </c>
      <c r="I50" s="124">
        <v>1.6619212962962963E-3</v>
      </c>
    </row>
    <row r="51" spans="1:9" ht="15.6" customHeight="1" x14ac:dyDescent="0.15">
      <c r="A51" s="68" t="s">
        <v>18</v>
      </c>
      <c r="B51" s="68" t="s">
        <v>5</v>
      </c>
      <c r="C51" s="68" t="s">
        <v>9</v>
      </c>
      <c r="D51" s="68" t="str">
        <f t="shared" si="0"/>
        <v>100m平泳ぎ</v>
      </c>
      <c r="E51" s="70">
        <v>111.05</v>
      </c>
      <c r="G51" s="107" t="s">
        <v>18</v>
      </c>
      <c r="H51" s="108" t="s">
        <v>9</v>
      </c>
      <c r="I51" s="123">
        <v>8.2233796296296297E-4</v>
      </c>
    </row>
    <row r="52" spans="1:9" ht="15.6" customHeight="1" x14ac:dyDescent="0.15">
      <c r="A52" s="68" t="s">
        <v>18</v>
      </c>
      <c r="B52" s="68" t="s">
        <v>5</v>
      </c>
      <c r="C52" s="68" t="s">
        <v>10</v>
      </c>
      <c r="D52" s="68" t="str">
        <f t="shared" si="0"/>
        <v>100m平泳ぎ</v>
      </c>
      <c r="E52" s="70">
        <v>111.74</v>
      </c>
      <c r="G52" s="107"/>
      <c r="H52" s="106" t="s">
        <v>10</v>
      </c>
      <c r="I52" s="124">
        <v>8.3032407407407404E-4</v>
      </c>
    </row>
    <row r="53" spans="1:9" ht="15.6" customHeight="1" x14ac:dyDescent="0.15">
      <c r="A53" s="68" t="s">
        <v>18</v>
      </c>
      <c r="B53" s="68" t="s">
        <v>5</v>
      </c>
      <c r="C53" s="68" t="s">
        <v>11</v>
      </c>
      <c r="D53" s="68" t="str">
        <f t="shared" si="0"/>
        <v>100m平泳ぎ</v>
      </c>
      <c r="E53" s="70">
        <v>112.53</v>
      </c>
      <c r="G53" s="107"/>
      <c r="H53" s="108" t="s">
        <v>11</v>
      </c>
      <c r="I53" s="123">
        <v>8.3946759259259261E-4</v>
      </c>
    </row>
    <row r="54" spans="1:9" ht="15.6" customHeight="1" x14ac:dyDescent="0.15">
      <c r="A54" s="68" t="s">
        <v>18</v>
      </c>
      <c r="B54" s="68" t="s">
        <v>5</v>
      </c>
      <c r="C54" s="68" t="s">
        <v>12</v>
      </c>
      <c r="D54" s="68" t="str">
        <f t="shared" si="0"/>
        <v>100m平泳ぎ</v>
      </c>
      <c r="E54" s="70">
        <v>113.23</v>
      </c>
      <c r="G54" s="107"/>
      <c r="H54" s="106" t="s">
        <v>12</v>
      </c>
      <c r="I54" s="124">
        <v>8.4756944444444452E-4</v>
      </c>
    </row>
    <row r="55" spans="1:9" ht="15.6" customHeight="1" x14ac:dyDescent="0.15">
      <c r="A55" s="68" t="s">
        <v>18</v>
      </c>
      <c r="B55" s="68" t="s">
        <v>5</v>
      </c>
      <c r="C55" s="68" t="s">
        <v>13</v>
      </c>
      <c r="D55" s="68" t="str">
        <f t="shared" si="0"/>
        <v>100m平泳ぎ</v>
      </c>
      <c r="E55" s="70">
        <v>114.06</v>
      </c>
      <c r="G55" s="107"/>
      <c r="H55" s="108" t="s">
        <v>13</v>
      </c>
      <c r="I55" s="123">
        <v>8.5717592592592594E-4</v>
      </c>
    </row>
    <row r="56" spans="1:9" ht="15.6" customHeight="1" thickBot="1" x14ac:dyDescent="0.2">
      <c r="A56" s="68" t="s">
        <v>18</v>
      </c>
      <c r="B56" s="68" t="s">
        <v>5</v>
      </c>
      <c r="C56" s="68" t="s">
        <v>14</v>
      </c>
      <c r="D56" s="68" t="str">
        <f t="shared" si="0"/>
        <v>100m平泳ぎ</v>
      </c>
      <c r="E56" s="70">
        <v>114.42</v>
      </c>
      <c r="G56" s="112"/>
      <c r="H56" s="111" t="s">
        <v>14</v>
      </c>
      <c r="I56" s="125">
        <v>8.6134259259259259E-4</v>
      </c>
    </row>
    <row r="57" spans="1:9" ht="15.6" customHeight="1" thickTop="1" x14ac:dyDescent="0.15">
      <c r="A57" s="68" t="s">
        <v>19</v>
      </c>
      <c r="B57" s="68" t="s">
        <v>5</v>
      </c>
      <c r="C57" s="68" t="s">
        <v>9</v>
      </c>
      <c r="D57" s="68" t="str">
        <f t="shared" si="0"/>
        <v>200m平泳ぎ</v>
      </c>
      <c r="E57" s="70">
        <v>233.15</v>
      </c>
      <c r="G57" s="110" t="s">
        <v>19</v>
      </c>
      <c r="H57" s="109" t="s">
        <v>9</v>
      </c>
      <c r="I57" s="126">
        <v>1.7725694444444445E-3</v>
      </c>
    </row>
    <row r="58" spans="1:9" ht="15.6" customHeight="1" x14ac:dyDescent="0.15">
      <c r="A58" s="68" t="s">
        <v>19</v>
      </c>
      <c r="B58" s="68" t="s">
        <v>5</v>
      </c>
      <c r="C58" s="68" t="s">
        <v>10</v>
      </c>
      <c r="D58" s="68" t="str">
        <f t="shared" si="0"/>
        <v>200m平泳ぎ</v>
      </c>
      <c r="E58" s="70">
        <v>233.89</v>
      </c>
      <c r="G58" s="107"/>
      <c r="H58" s="106" t="s">
        <v>10</v>
      </c>
      <c r="I58" s="124">
        <v>1.781134259259259E-3</v>
      </c>
    </row>
    <row r="59" spans="1:9" ht="15.6" customHeight="1" x14ac:dyDescent="0.15">
      <c r="A59" s="68" t="s">
        <v>19</v>
      </c>
      <c r="B59" s="68" t="s">
        <v>5</v>
      </c>
      <c r="C59" s="68" t="s">
        <v>11</v>
      </c>
      <c r="D59" s="68" t="str">
        <f t="shared" si="0"/>
        <v>200m平泳ぎ</v>
      </c>
      <c r="E59" s="70">
        <v>235.56</v>
      </c>
      <c r="G59" s="107"/>
      <c r="H59" s="108" t="s">
        <v>11</v>
      </c>
      <c r="I59" s="123">
        <v>1.8004629629629629E-3</v>
      </c>
    </row>
    <row r="60" spans="1:9" ht="15.6" customHeight="1" x14ac:dyDescent="0.15">
      <c r="A60" s="68" t="s">
        <v>19</v>
      </c>
      <c r="B60" s="68" t="s">
        <v>5</v>
      </c>
      <c r="C60" s="68" t="s">
        <v>12</v>
      </c>
      <c r="D60" s="68" t="str">
        <f t="shared" si="0"/>
        <v>200m平泳ぎ</v>
      </c>
      <c r="E60" s="70">
        <v>237.06</v>
      </c>
      <c r="G60" s="107"/>
      <c r="H60" s="106" t="s">
        <v>12</v>
      </c>
      <c r="I60" s="124">
        <v>1.8178240740740741E-3</v>
      </c>
    </row>
    <row r="61" spans="1:9" ht="15.6" customHeight="1" x14ac:dyDescent="0.15">
      <c r="A61" s="68" t="s">
        <v>19</v>
      </c>
      <c r="B61" s="68" t="s">
        <v>5</v>
      </c>
      <c r="C61" s="68" t="s">
        <v>13</v>
      </c>
      <c r="D61" s="68" t="str">
        <f t="shared" si="0"/>
        <v>200m平泳ぎ</v>
      </c>
      <c r="E61" s="70">
        <v>238.12</v>
      </c>
      <c r="G61" s="107"/>
      <c r="H61" s="108" t="s">
        <v>13</v>
      </c>
      <c r="I61" s="123">
        <v>1.8300925925925926E-3</v>
      </c>
    </row>
    <row r="62" spans="1:9" ht="15.6" customHeight="1" x14ac:dyDescent="0.15">
      <c r="A62" s="68" t="s">
        <v>19</v>
      </c>
      <c r="B62" s="68" t="s">
        <v>5</v>
      </c>
      <c r="C62" s="68" t="s">
        <v>14</v>
      </c>
      <c r="D62" s="68" t="str">
        <f t="shared" si="0"/>
        <v>200m平泳ぎ</v>
      </c>
      <c r="E62" s="70">
        <v>239.66</v>
      </c>
      <c r="G62" s="107"/>
      <c r="H62" s="106" t="s">
        <v>14</v>
      </c>
      <c r="I62" s="124">
        <v>1.8479166666666665E-3</v>
      </c>
    </row>
    <row r="63" spans="1:9" ht="15.6" customHeight="1" x14ac:dyDescent="0.15">
      <c r="A63" s="68" t="s">
        <v>18</v>
      </c>
      <c r="B63" s="68" t="s">
        <v>34</v>
      </c>
      <c r="C63" s="68" t="s">
        <v>9</v>
      </c>
      <c r="D63" s="68" t="str">
        <f t="shared" si="0"/>
        <v>100mバタフライ</v>
      </c>
      <c r="E63" s="70">
        <v>101.67</v>
      </c>
      <c r="G63" s="107" t="s">
        <v>18</v>
      </c>
      <c r="H63" s="108" t="s">
        <v>9</v>
      </c>
      <c r="I63" s="123">
        <v>7.1377314814814817E-4</v>
      </c>
    </row>
    <row r="64" spans="1:9" ht="15.6" customHeight="1" x14ac:dyDescent="0.15">
      <c r="A64" s="68" t="s">
        <v>18</v>
      </c>
      <c r="B64" s="68" t="s">
        <v>34</v>
      </c>
      <c r="C64" s="68" t="s">
        <v>10</v>
      </c>
      <c r="D64" s="68" t="str">
        <f t="shared" si="0"/>
        <v>100mバタフライ</v>
      </c>
      <c r="E64" s="70">
        <v>101.96</v>
      </c>
      <c r="G64" s="107"/>
      <c r="H64" s="106" t="s">
        <v>10</v>
      </c>
      <c r="I64" s="124">
        <v>7.1712962962962963E-4</v>
      </c>
    </row>
    <row r="65" spans="1:9" ht="15.6" customHeight="1" x14ac:dyDescent="0.15">
      <c r="A65" s="68" t="s">
        <v>18</v>
      </c>
      <c r="B65" s="68" t="s">
        <v>34</v>
      </c>
      <c r="C65" s="68" t="s">
        <v>11</v>
      </c>
      <c r="D65" s="68" t="str">
        <f t="shared" si="0"/>
        <v>100mバタフライ</v>
      </c>
      <c r="E65" s="70">
        <v>102.34</v>
      </c>
      <c r="G65" s="107"/>
      <c r="H65" s="108" t="s">
        <v>11</v>
      </c>
      <c r="I65" s="123">
        <v>7.2152777777777786E-4</v>
      </c>
    </row>
    <row r="66" spans="1:9" ht="15.6" customHeight="1" x14ac:dyDescent="0.15">
      <c r="A66" s="68" t="s">
        <v>18</v>
      </c>
      <c r="B66" s="68" t="s">
        <v>34</v>
      </c>
      <c r="C66" s="68" t="s">
        <v>12</v>
      </c>
      <c r="D66" s="68" t="str">
        <f t="shared" si="0"/>
        <v>100mバタフライ</v>
      </c>
      <c r="E66" s="70">
        <v>102.64</v>
      </c>
      <c r="G66" s="107"/>
      <c r="H66" s="106" t="s">
        <v>12</v>
      </c>
      <c r="I66" s="124">
        <v>7.2500000000000006E-4</v>
      </c>
    </row>
    <row r="67" spans="1:9" ht="15.6" customHeight="1" x14ac:dyDescent="0.15">
      <c r="A67" s="68" t="s">
        <v>18</v>
      </c>
      <c r="B67" s="68" t="s">
        <v>34</v>
      </c>
      <c r="C67" s="68" t="s">
        <v>13</v>
      </c>
      <c r="D67" s="68" t="str">
        <f t="shared" si="0"/>
        <v>100mバタフライ</v>
      </c>
      <c r="E67" s="70">
        <v>103.05</v>
      </c>
      <c r="G67" s="107"/>
      <c r="H67" s="108" t="s">
        <v>13</v>
      </c>
      <c r="I67" s="123">
        <v>7.2974537037037029E-4</v>
      </c>
    </row>
    <row r="68" spans="1:9" ht="15.6" customHeight="1" thickBot="1" x14ac:dyDescent="0.2">
      <c r="A68" s="68" t="s">
        <v>18</v>
      </c>
      <c r="B68" s="68" t="s">
        <v>34</v>
      </c>
      <c r="C68" s="68" t="s">
        <v>14</v>
      </c>
      <c r="D68" s="68" t="str">
        <f t="shared" si="0"/>
        <v>100mバタフライ</v>
      </c>
      <c r="E68" s="70">
        <v>103.97</v>
      </c>
      <c r="G68" s="112"/>
      <c r="H68" s="111" t="s">
        <v>14</v>
      </c>
      <c r="I68" s="125">
        <v>7.4039351851851848E-4</v>
      </c>
    </row>
    <row r="69" spans="1:9" ht="15.6" customHeight="1" thickTop="1" x14ac:dyDescent="0.15">
      <c r="A69" s="68" t="s">
        <v>19</v>
      </c>
      <c r="B69" s="68" t="s">
        <v>34</v>
      </c>
      <c r="C69" s="68" t="s">
        <v>9</v>
      </c>
      <c r="D69" s="68" t="str">
        <f t="shared" si="0"/>
        <v>200mバタフライ</v>
      </c>
      <c r="E69" s="70">
        <v>216.12</v>
      </c>
      <c r="G69" s="110" t="s">
        <v>19</v>
      </c>
      <c r="H69" s="109" t="s">
        <v>9</v>
      </c>
      <c r="I69" s="126">
        <v>1.575462962962963E-3</v>
      </c>
    </row>
    <row r="70" spans="1:9" ht="15.6" customHeight="1" x14ac:dyDescent="0.15">
      <c r="A70" s="68" t="s">
        <v>19</v>
      </c>
      <c r="B70" s="68" t="s">
        <v>34</v>
      </c>
      <c r="C70" s="68" t="s">
        <v>10</v>
      </c>
      <c r="D70" s="68" t="str">
        <f t="shared" si="0"/>
        <v>200mバタフライ</v>
      </c>
      <c r="E70" s="70">
        <v>216.78</v>
      </c>
      <c r="G70" s="107"/>
      <c r="H70" s="106" t="s">
        <v>10</v>
      </c>
      <c r="I70" s="124">
        <v>1.5831018518518518E-3</v>
      </c>
    </row>
    <row r="71" spans="1:9" ht="15.6" customHeight="1" x14ac:dyDescent="0.15">
      <c r="A71" s="68" t="s">
        <v>19</v>
      </c>
      <c r="B71" s="68" t="s">
        <v>34</v>
      </c>
      <c r="C71" s="68" t="s">
        <v>11</v>
      </c>
      <c r="D71" s="68" t="str">
        <f t="shared" si="0"/>
        <v>200mバタフライ</v>
      </c>
      <c r="E71" s="70">
        <v>217.54</v>
      </c>
      <c r="G71" s="107"/>
      <c r="H71" s="108" t="s">
        <v>11</v>
      </c>
      <c r="I71" s="123">
        <v>1.5918981481481481E-3</v>
      </c>
    </row>
    <row r="72" spans="1:9" ht="15.6" customHeight="1" x14ac:dyDescent="0.15">
      <c r="A72" s="68" t="s">
        <v>19</v>
      </c>
      <c r="B72" s="68" t="s">
        <v>34</v>
      </c>
      <c r="C72" s="68" t="s">
        <v>12</v>
      </c>
      <c r="D72" s="68" t="str">
        <f t="shared" si="0"/>
        <v>200mバタフライ</v>
      </c>
      <c r="E72" s="70">
        <v>218.21</v>
      </c>
      <c r="G72" s="107"/>
      <c r="H72" s="106" t="s">
        <v>12</v>
      </c>
      <c r="I72" s="124">
        <v>1.599652777777778E-3</v>
      </c>
    </row>
    <row r="73" spans="1:9" ht="15.6" customHeight="1" x14ac:dyDescent="0.15">
      <c r="A73" s="68" t="s">
        <v>19</v>
      </c>
      <c r="B73" s="68" t="s">
        <v>34</v>
      </c>
      <c r="C73" s="68" t="s">
        <v>13</v>
      </c>
      <c r="D73" s="68" t="str">
        <f t="shared" si="0"/>
        <v>200mバタフライ</v>
      </c>
      <c r="E73" s="70">
        <v>219.67</v>
      </c>
      <c r="G73" s="107"/>
      <c r="H73" s="108" t="s">
        <v>13</v>
      </c>
      <c r="I73" s="123">
        <v>1.6165509259259258E-3</v>
      </c>
    </row>
    <row r="74" spans="1:9" ht="15.6" customHeight="1" x14ac:dyDescent="0.15">
      <c r="A74" s="68" t="s">
        <v>19</v>
      </c>
      <c r="B74" s="68" t="s">
        <v>34</v>
      </c>
      <c r="C74" s="68" t="s">
        <v>14</v>
      </c>
      <c r="D74" s="68" t="str">
        <f t="shared" ref="D74:D86" si="2">A74&amp;B74</f>
        <v>200mバタフライ</v>
      </c>
      <c r="E74" s="70">
        <v>221.02</v>
      </c>
      <c r="G74" s="107"/>
      <c r="H74" s="106" t="s">
        <v>14</v>
      </c>
      <c r="I74" s="124">
        <v>1.632175925925926E-3</v>
      </c>
    </row>
    <row r="75" spans="1:9" ht="15.6" customHeight="1" x14ac:dyDescent="0.15">
      <c r="A75" s="68" t="s">
        <v>19</v>
      </c>
      <c r="B75" s="68" t="s">
        <v>70</v>
      </c>
      <c r="C75" s="68" t="s">
        <v>9</v>
      </c>
      <c r="D75" s="68" t="str">
        <f t="shared" si="2"/>
        <v>200m個人メドレー</v>
      </c>
      <c r="E75" s="70">
        <v>218.92</v>
      </c>
      <c r="G75" s="107" t="s">
        <v>19</v>
      </c>
      <c r="H75" s="108" t="s">
        <v>9</v>
      </c>
      <c r="I75" s="123">
        <v>1.6078703703703702E-3</v>
      </c>
    </row>
    <row r="76" spans="1:9" ht="15.6" customHeight="1" x14ac:dyDescent="0.15">
      <c r="A76" s="68" t="s">
        <v>19</v>
      </c>
      <c r="B76" s="68" t="s">
        <v>70</v>
      </c>
      <c r="C76" s="68" t="s">
        <v>10</v>
      </c>
      <c r="D76" s="68" t="str">
        <f t="shared" si="2"/>
        <v>200m個人メドレー</v>
      </c>
      <c r="E76" s="70">
        <v>219.6</v>
      </c>
      <c r="G76" s="107"/>
      <c r="H76" s="106" t="s">
        <v>10</v>
      </c>
      <c r="I76" s="124">
        <v>1.6157407407407407E-3</v>
      </c>
    </row>
    <row r="77" spans="1:9" ht="15.6" customHeight="1" x14ac:dyDescent="0.15">
      <c r="A77" s="68" t="s">
        <v>19</v>
      </c>
      <c r="B77" s="68" t="s">
        <v>70</v>
      </c>
      <c r="C77" s="68" t="s">
        <v>11</v>
      </c>
      <c r="D77" s="68" t="str">
        <f t="shared" si="2"/>
        <v>200m個人メドレー</v>
      </c>
      <c r="E77" s="70">
        <v>221.8</v>
      </c>
      <c r="G77" s="107"/>
      <c r="H77" s="108" t="s">
        <v>11</v>
      </c>
      <c r="I77" s="123">
        <v>1.6412037037037037E-3</v>
      </c>
    </row>
    <row r="78" spans="1:9" ht="15.6" customHeight="1" x14ac:dyDescent="0.15">
      <c r="A78" s="68" t="s">
        <v>19</v>
      </c>
      <c r="B78" s="68" t="s">
        <v>70</v>
      </c>
      <c r="C78" s="68" t="s">
        <v>12</v>
      </c>
      <c r="D78" s="68" t="str">
        <f t="shared" si="2"/>
        <v>200m個人メドレー</v>
      </c>
      <c r="E78" s="70">
        <v>223.17</v>
      </c>
      <c r="G78" s="107"/>
      <c r="H78" s="106" t="s">
        <v>12</v>
      </c>
      <c r="I78" s="124">
        <v>1.657060185185185E-3</v>
      </c>
    </row>
    <row r="79" spans="1:9" ht="15.6" customHeight="1" x14ac:dyDescent="0.15">
      <c r="A79" s="68" t="s">
        <v>19</v>
      </c>
      <c r="B79" s="68" t="s">
        <v>70</v>
      </c>
      <c r="C79" s="68" t="s">
        <v>13</v>
      </c>
      <c r="D79" s="68" t="str">
        <f t="shared" si="2"/>
        <v>200m個人メドレー</v>
      </c>
      <c r="E79" s="70">
        <v>224.08</v>
      </c>
      <c r="G79" s="107"/>
      <c r="H79" s="108" t="s">
        <v>13</v>
      </c>
      <c r="I79" s="123">
        <v>1.6675925925925927E-3</v>
      </c>
    </row>
    <row r="80" spans="1:9" ht="15.6" customHeight="1" thickBot="1" x14ac:dyDescent="0.2">
      <c r="A80" s="68" t="s">
        <v>19</v>
      </c>
      <c r="B80" s="68" t="s">
        <v>70</v>
      </c>
      <c r="C80" s="68" t="s">
        <v>14</v>
      </c>
      <c r="D80" s="68" t="str">
        <f t="shared" si="2"/>
        <v>200m個人メドレー</v>
      </c>
      <c r="E80" s="70">
        <v>225.47</v>
      </c>
      <c r="G80" s="112"/>
      <c r="H80" s="111" t="s">
        <v>14</v>
      </c>
      <c r="I80" s="125">
        <v>1.6836805555555555E-3</v>
      </c>
    </row>
    <row r="81" spans="1:9" ht="15.6" customHeight="1" thickTop="1" x14ac:dyDescent="0.15">
      <c r="A81" s="68" t="s">
        <v>20</v>
      </c>
      <c r="B81" s="68" t="s">
        <v>70</v>
      </c>
      <c r="C81" s="68" t="s">
        <v>9</v>
      </c>
      <c r="D81" s="68" t="str">
        <f t="shared" si="2"/>
        <v>400m個人メドレー</v>
      </c>
      <c r="E81" s="70">
        <v>454.52</v>
      </c>
      <c r="G81" s="110" t="s">
        <v>20</v>
      </c>
      <c r="H81" s="109" t="s">
        <v>9</v>
      </c>
      <c r="I81" s="126">
        <v>3.4087962962962961E-3</v>
      </c>
    </row>
    <row r="82" spans="1:9" ht="15.6" customHeight="1" x14ac:dyDescent="0.15">
      <c r="A82" s="68" t="s">
        <v>20</v>
      </c>
      <c r="B82" s="68" t="s">
        <v>70</v>
      </c>
      <c r="C82" s="68" t="s">
        <v>10</v>
      </c>
      <c r="D82" s="68" t="str">
        <f t="shared" si="2"/>
        <v>400m個人メドレー</v>
      </c>
      <c r="E82" s="70">
        <v>457.38</v>
      </c>
      <c r="G82" s="107"/>
      <c r="H82" s="106" t="s">
        <v>10</v>
      </c>
      <c r="I82" s="124">
        <v>3.4418981481481479E-3</v>
      </c>
    </row>
    <row r="83" spans="1:9" ht="15.6" customHeight="1" x14ac:dyDescent="0.15">
      <c r="A83" s="68" t="s">
        <v>20</v>
      </c>
      <c r="B83" s="68" t="s">
        <v>70</v>
      </c>
      <c r="C83" s="68" t="s">
        <v>11</v>
      </c>
      <c r="D83" s="68" t="str">
        <f t="shared" si="2"/>
        <v>400m個人メドレー</v>
      </c>
      <c r="E83" s="70">
        <v>459.04</v>
      </c>
      <c r="G83" s="107"/>
      <c r="H83" s="108" t="s">
        <v>11</v>
      </c>
      <c r="I83" s="123">
        <v>3.4611111111111114E-3</v>
      </c>
    </row>
    <row r="84" spans="1:9" ht="15.6" customHeight="1" x14ac:dyDescent="0.15">
      <c r="A84" s="68" t="s">
        <v>20</v>
      </c>
      <c r="B84" s="68" t="s">
        <v>70</v>
      </c>
      <c r="C84" s="68" t="s">
        <v>12</v>
      </c>
      <c r="D84" s="68" t="str">
        <f t="shared" si="2"/>
        <v>400m個人メドレー</v>
      </c>
      <c r="E84" s="70">
        <v>500.48</v>
      </c>
      <c r="G84" s="107"/>
      <c r="H84" s="106" t="s">
        <v>12</v>
      </c>
      <c r="I84" s="124">
        <v>3.477777777777778E-3</v>
      </c>
    </row>
    <row r="85" spans="1:9" ht="15.6" customHeight="1" x14ac:dyDescent="0.15">
      <c r="A85" s="68" t="s">
        <v>20</v>
      </c>
      <c r="B85" s="68" t="s">
        <v>70</v>
      </c>
      <c r="C85" s="68" t="s">
        <v>13</v>
      </c>
      <c r="D85" s="68" t="str">
        <f t="shared" si="2"/>
        <v>400m個人メドレー</v>
      </c>
      <c r="E85" s="70">
        <v>503.78</v>
      </c>
      <c r="G85" s="107"/>
      <c r="H85" s="108" t="s">
        <v>13</v>
      </c>
      <c r="I85" s="123">
        <v>3.515972222222222E-3</v>
      </c>
    </row>
    <row r="86" spans="1:9" ht="15.6" customHeight="1" x14ac:dyDescent="0.15">
      <c r="A86" s="68" t="s">
        <v>20</v>
      </c>
      <c r="B86" s="68" t="s">
        <v>70</v>
      </c>
      <c r="C86" s="68" t="s">
        <v>14</v>
      </c>
      <c r="D86" s="68" t="str">
        <f t="shared" si="2"/>
        <v>400m個人メドレー</v>
      </c>
      <c r="E86" s="70">
        <v>508.18</v>
      </c>
      <c r="G86" s="107"/>
      <c r="H86" s="106" t="s">
        <v>14</v>
      </c>
      <c r="I86" s="124">
        <v>3.566898148148148E-3</v>
      </c>
    </row>
  </sheetData>
  <mergeCells count="14">
    <mergeCell ref="G75:G80"/>
    <mergeCell ref="G81:G86"/>
    <mergeCell ref="G39:G44"/>
    <mergeCell ref="G45:G50"/>
    <mergeCell ref="G51:G56"/>
    <mergeCell ref="G57:G62"/>
    <mergeCell ref="G63:G68"/>
    <mergeCell ref="G69:G74"/>
    <mergeCell ref="G3:G8"/>
    <mergeCell ref="G9:G14"/>
    <mergeCell ref="G15:G20"/>
    <mergeCell ref="G21:G26"/>
    <mergeCell ref="G27:G32"/>
    <mergeCell ref="G33:G38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9CC71-86F2-4961-A547-10DC150C458F}">
  <dimension ref="A1:I16"/>
  <sheetViews>
    <sheetView workbookViewId="0">
      <selection activeCell="D7" sqref="D7"/>
    </sheetView>
  </sheetViews>
  <sheetFormatPr defaultRowHeight="13.5" x14ac:dyDescent="0.15"/>
  <cols>
    <col min="1" max="1" width="27" bestFit="1" customWidth="1"/>
    <col min="5" max="5" width="11.5" bestFit="1" customWidth="1"/>
  </cols>
  <sheetData>
    <row r="1" spans="1:9" x14ac:dyDescent="0.15">
      <c r="C1" s="1" t="s">
        <v>15</v>
      </c>
      <c r="D1" s="1" t="s">
        <v>62</v>
      </c>
      <c r="E1" s="1" t="s">
        <v>16</v>
      </c>
      <c r="F1" s="1" t="s">
        <v>79</v>
      </c>
    </row>
    <row r="2" spans="1:9" x14ac:dyDescent="0.15">
      <c r="C2" s="1" t="s">
        <v>14</v>
      </c>
      <c r="D2" s="1" t="s">
        <v>17</v>
      </c>
      <c r="E2" s="1" t="s">
        <v>4</v>
      </c>
      <c r="F2" s="1" t="s">
        <v>80</v>
      </c>
    </row>
    <row r="3" spans="1:9" x14ac:dyDescent="0.15">
      <c r="C3" s="1" t="s">
        <v>13</v>
      </c>
      <c r="D3" s="1" t="s">
        <v>18</v>
      </c>
      <c r="E3" s="1" t="s">
        <v>67</v>
      </c>
      <c r="F3" s="1" t="s">
        <v>81</v>
      </c>
    </row>
    <row r="4" spans="1:9" x14ac:dyDescent="0.15">
      <c r="C4" s="1" t="s">
        <v>12</v>
      </c>
      <c r="D4" s="1" t="s">
        <v>19</v>
      </c>
      <c r="E4" s="1" t="s">
        <v>68</v>
      </c>
    </row>
    <row r="5" spans="1:9" x14ac:dyDescent="0.15">
      <c r="C5" s="1" t="s">
        <v>11</v>
      </c>
      <c r="D5" s="1" t="s">
        <v>20</v>
      </c>
      <c r="E5" s="1" t="s">
        <v>69</v>
      </c>
    </row>
    <row r="6" spans="1:9" x14ac:dyDescent="0.15">
      <c r="C6" s="1" t="s">
        <v>10</v>
      </c>
      <c r="D6" s="1" t="s">
        <v>28</v>
      </c>
      <c r="E6" s="1" t="s">
        <v>70</v>
      </c>
    </row>
    <row r="7" spans="1:9" x14ac:dyDescent="0.15">
      <c r="C7" s="1" t="s">
        <v>66</v>
      </c>
      <c r="D7" s="1" t="s">
        <v>21</v>
      </c>
      <c r="E7" s="1"/>
    </row>
    <row r="8" spans="1:9" x14ac:dyDescent="0.15">
      <c r="C8" s="1"/>
      <c r="D8" s="1"/>
      <c r="E8" s="1"/>
    </row>
    <row r="9" spans="1:9" x14ac:dyDescent="0.15">
      <c r="D9" s="1" t="s">
        <v>63</v>
      </c>
    </row>
    <row r="10" spans="1:9" x14ac:dyDescent="0.15">
      <c r="D10" s="1" t="s">
        <v>17</v>
      </c>
    </row>
    <row r="11" spans="1:9" x14ac:dyDescent="0.15">
      <c r="D11" s="1" t="s">
        <v>18</v>
      </c>
    </row>
    <row r="12" spans="1:9" x14ac:dyDescent="0.15">
      <c r="D12" s="1" t="s">
        <v>19</v>
      </c>
    </row>
    <row r="13" spans="1:9" x14ac:dyDescent="0.15">
      <c r="D13" s="1" t="s">
        <v>20</v>
      </c>
    </row>
    <row r="14" spans="1:9" x14ac:dyDescent="0.15">
      <c r="D14" s="1" t="s">
        <v>28</v>
      </c>
    </row>
    <row r="15" spans="1:9" x14ac:dyDescent="0.15">
      <c r="D15" s="1" t="s">
        <v>21</v>
      </c>
    </row>
    <row r="16" spans="1:9" ht="21" x14ac:dyDescent="0.15">
      <c r="A16" s="37"/>
      <c r="B16" s="37"/>
      <c r="C16" s="37"/>
      <c r="D16" s="37"/>
      <c r="E16" s="37"/>
      <c r="F16" s="37"/>
      <c r="G16" s="37"/>
      <c r="H16" s="37"/>
      <c r="I16" s="37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男子ｴﾝﾄﾘｰ</vt:lpstr>
      <vt:lpstr>女子ｴﾝﾄﾘｰ</vt:lpstr>
      <vt:lpstr>総括表 </vt:lpstr>
      <vt:lpstr>男子ベース</vt:lpstr>
      <vt:lpstr>女子ベース</vt:lpstr>
      <vt:lpstr>リスト</vt:lpstr>
      <vt:lpstr>fn</vt:lpstr>
      <vt:lpstr>mn</vt:lpstr>
      <vt:lpstr>'総括表 '!Print_Area</vt:lpstr>
      <vt:lpstr>合宿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hokkaidou</dc:creator>
  <cp:lastModifiedBy>美保 清松</cp:lastModifiedBy>
  <cp:lastPrinted>2018-03-02T04:31:28Z</cp:lastPrinted>
  <dcterms:created xsi:type="dcterms:W3CDTF">2011-10-07T02:08:00Z</dcterms:created>
  <dcterms:modified xsi:type="dcterms:W3CDTF">2025-03-25T05:21:16Z</dcterms:modified>
</cp:coreProperties>
</file>